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mc:AlternateContent xmlns:mc="http://schemas.openxmlformats.org/markup-compatibility/2006">
    <mc:Choice Requires="x15">
      <x15ac:absPath xmlns:x15ac="http://schemas.microsoft.com/office/spreadsheetml/2010/11/ac" url="\\fscsav\Investor Relations\Reportes Trimestrales\2023\2Q2023\Archivos finales\"/>
    </mc:Choice>
  </mc:AlternateContent>
  <xr:revisionPtr revIDLastSave="0" documentId="13_ncr:1_{6C8DDEC2-F220-4023-BC00-494ACBC4C393}" xr6:coauthVersionLast="47" xr6:coauthVersionMax="47" xr10:uidLastSave="{00000000-0000-0000-0000-000000000000}"/>
  <bookViews>
    <workbookView xWindow="-120" yWindow="-120" windowWidth="29040" windowHeight="15840" tabRatio="553"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definedNames>
    <definedName name="_Hlk71712986" localSheetId="2">'Mov. HLAG'!$A$1</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0" l="1"/>
  <c r="D5" i="30"/>
  <c r="E9" i="30"/>
  <c r="D9" i="30"/>
  <c r="F37" i="33" l="1"/>
  <c r="E37" i="33"/>
  <c r="F36" i="33"/>
  <c r="E36" i="33"/>
  <c r="F35" i="33"/>
  <c r="E35" i="33"/>
  <c r="F33" i="33"/>
  <c r="E33" i="33"/>
  <c r="E32" i="33"/>
  <c r="F31" i="33"/>
  <c r="E31" i="33"/>
  <c r="F30" i="33"/>
  <c r="E30" i="33"/>
  <c r="F29" i="33"/>
  <c r="E29" i="33"/>
  <c r="E27" i="33"/>
  <c r="F26" i="33"/>
  <c r="E26" i="33"/>
  <c r="F25" i="33"/>
  <c r="E25" i="33"/>
  <c r="F24" i="33"/>
  <c r="E24" i="33"/>
  <c r="D19" i="27" l="1"/>
  <c r="E19" i="27"/>
  <c r="D9" i="28" l="1"/>
  <c r="E4" i="28" l="1"/>
  <c r="E5" i="28"/>
  <c r="E7" i="28"/>
  <c r="E8" i="28"/>
  <c r="E9" i="28"/>
  <c r="E10" i="28"/>
  <c r="E11" i="28"/>
  <c r="D20" i="27" l="1"/>
  <c r="D6" i="27"/>
  <c r="E20" i="33" l="1"/>
  <c r="E19" i="33"/>
  <c r="D12" i="30"/>
  <c r="E17" i="27"/>
  <c r="D9" i="27"/>
  <c r="E6" i="27"/>
  <c r="E5" i="27"/>
  <c r="D5" i="27"/>
  <c r="D4" i="27"/>
  <c r="E7" i="27"/>
  <c r="B14" i="35" l="1"/>
  <c r="E17" i="33" l="1"/>
  <c r="D8" i="30" l="1"/>
  <c r="D3" i="35" l="1"/>
  <c r="C3" i="35"/>
  <c r="D16" i="30" l="1"/>
  <c r="E16" i="30"/>
  <c r="E8" i="30"/>
  <c r="D13" i="30"/>
  <c r="E13" i="30"/>
  <c r="E12" i="30"/>
  <c r="E20" i="27"/>
  <c r="E12" i="28" l="1"/>
  <c r="E6" i="28"/>
  <c r="C4" i="35"/>
  <c r="D11" i="28"/>
  <c r="E25" i="27" l="1"/>
  <c r="E23" i="27"/>
  <c r="E22" i="27"/>
  <c r="E18" i="27"/>
  <c r="E26" i="27"/>
  <c r="E12" i="27"/>
  <c r="E8" i="27"/>
  <c r="E9" i="27"/>
  <c r="E10" i="27"/>
  <c r="E15" i="30" l="1"/>
  <c r="D15" i="30"/>
  <c r="E14" i="30"/>
  <c r="D14" i="30"/>
  <c r="E11" i="30"/>
  <c r="D11" i="30"/>
  <c r="E10" i="30"/>
  <c r="D10" i="30"/>
  <c r="E7" i="30"/>
  <c r="D7" i="30"/>
  <c r="E6" i="30"/>
  <c r="E4" i="30"/>
  <c r="D4" i="30"/>
  <c r="E3" i="30"/>
  <c r="D3" i="30"/>
  <c r="D17" i="30" l="1"/>
  <c r="E17" i="30"/>
  <c r="D12" i="28"/>
  <c r="D10" i="28"/>
  <c r="D8" i="28"/>
  <c r="D7" i="28"/>
  <c r="D6" i="28"/>
  <c r="D4" i="28"/>
  <c r="D22" i="27" l="1"/>
  <c r="D23" i="27"/>
  <c r="D25" i="27"/>
  <c r="D26" i="27"/>
  <c r="D18" i="27"/>
  <c r="D17" i="27"/>
  <c r="D12" i="27"/>
  <c r="D8" i="27"/>
  <c r="D10" i="27"/>
  <c r="E4" i="27"/>
  <c r="E11" i="27"/>
  <c r="C14" i="35"/>
  <c r="D14" i="35"/>
  <c r="C13" i="35"/>
  <c r="D13" i="35"/>
  <c r="C12" i="35"/>
  <c r="D12" i="35"/>
  <c r="C8" i="35"/>
  <c r="D8" i="35"/>
  <c r="C9" i="35"/>
  <c r="D9" i="35"/>
  <c r="C10" i="35"/>
  <c r="D10" i="35"/>
  <c r="C11" i="35"/>
  <c r="D11" i="35"/>
  <c r="E21" i="27" l="1"/>
  <c r="D24" i="27"/>
  <c r="E24" i="27"/>
  <c r="D11" i="27"/>
  <c r="D7" i="27"/>
  <c r="D21" i="27"/>
  <c r="D5" i="28"/>
  <c r="F4" i="33"/>
  <c r="F5" i="33"/>
  <c r="F6" i="33"/>
  <c r="F7" i="33"/>
  <c r="F8" i="33"/>
  <c r="F14" i="35" s="1"/>
  <c r="F9" i="33"/>
  <c r="F12" i="35" s="1"/>
  <c r="F10" i="33"/>
  <c r="F13" i="35" s="1"/>
  <c r="F11" i="33"/>
  <c r="F8" i="35" s="1"/>
  <c r="F12" i="33"/>
  <c r="F13" i="33"/>
  <c r="F9" i="35" s="1"/>
  <c r="F14" i="33"/>
  <c r="F10" i="35" s="1"/>
  <c r="F15" i="33"/>
  <c r="F11" i="35" s="1"/>
  <c r="F16" i="33"/>
  <c r="F17" i="33"/>
  <c r="F3" i="33"/>
  <c r="E4" i="33"/>
  <c r="E5" i="33"/>
  <c r="E6" i="33"/>
  <c r="E7" i="33"/>
  <c r="E8" i="33"/>
  <c r="E14" i="35" s="1"/>
  <c r="E9" i="33"/>
  <c r="E12" i="35" s="1"/>
  <c r="E10" i="33"/>
  <c r="E13" i="35" s="1"/>
  <c r="E11" i="33"/>
  <c r="E8" i="35" s="1"/>
  <c r="E12" i="33"/>
  <c r="E13" i="33"/>
  <c r="E9" i="35" s="1"/>
  <c r="E14" i="33"/>
  <c r="E10" i="35" s="1"/>
  <c r="E15" i="33"/>
  <c r="E11" i="35" s="1"/>
  <c r="E16" i="33"/>
  <c r="E3" i="33"/>
  <c r="D4" i="35" l="1"/>
  <c r="F4" i="35" s="1"/>
  <c r="E4" i="35" l="1"/>
  <c r="E3" i="35"/>
  <c r="F3" i="35"/>
</calcChain>
</file>

<file path=xl/sharedStrings.xml><?xml version="1.0" encoding="utf-8"?>
<sst xmlns="http://schemas.openxmlformats.org/spreadsheetml/2006/main" count="225" uniqueCount="145">
  <si>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</si>
  <si>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</si>
  <si>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</si>
  <si>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</si>
  <si>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</si>
  <si>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</si>
  <si>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</si>
  <si>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</si>
  <si>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</si>
  <si>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</si>
  <si>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</si>
  <si>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</si>
  <si>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</si>
  <si>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</si>
  <si>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</si>
  <si>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</si>
  <si>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</si>
  <si>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</si>
  <si>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</si>
  <si>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</si>
  <si>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</si>
  <si>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</si>
  <si>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</si>
  <si>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</si>
  <si>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</si>
  <si>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</si>
  <si>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</si>
  <si>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</si>
  <si>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</si>
  <si>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</si>
  <si>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</si>
  <si>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</si>
  <si>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</si>
  <si>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</si>
  <si>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</si>
  <si>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</si>
  <si>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</si>
  <si>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</si>
  <si>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</si>
  <si>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</si>
  <si>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</si>
  <si>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</si>
  <si>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</si>
  <si>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</si>
  <si>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</si>
  <si>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</si>
  <si>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</si>
  <si>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</si>
  <si>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</si>
  <si>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</si>
  <si>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</si>
  <si>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</si>
  <si>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</si>
  <si>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</si>
  <si>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</si>
  <si>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</si>
  <si>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</si>
  <si>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</si>
  <si>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</si>
  <si>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</si>
  <si>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</si>
  <si>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</si>
  <si>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</si>
  <si>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</si>
  <si>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</si>
  <si>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</si>
  <si>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</si>
  <si>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</si>
  <si>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</si>
  <si>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</si>
  <si>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</si>
  <si>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</si>
  <si>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</si>
  <si>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</si>
  <si>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</si>
  <si>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</si>
  <si>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</si>
  <si>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</si>
  <si>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</si>
  <si>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</si>
  <si>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Margen EBITDA (EBITDA / Ingresos)</t>
  </si>
  <si>
    <t>Margen EBIT  (EBIT / Ingresos)</t>
  </si>
  <si>
    <t>Número de empleados</t>
  </si>
  <si>
    <t>Empleados en naves</t>
  </si>
  <si>
    <t>Empleados en tierras</t>
  </si>
  <si>
    <t>Total empleados</t>
  </si>
  <si>
    <t>Indicadores de Deuda</t>
  </si>
  <si>
    <t>Indicadores de Balance</t>
  </si>
  <si>
    <t>Indicadores de Resultados</t>
  </si>
  <si>
    <t>Cifras relevantes al</t>
  </si>
  <si>
    <t>Deuda neta/ patrimonio</t>
  </si>
  <si>
    <t>Utilidad (Pérdida)</t>
  </si>
  <si>
    <t>#</t>
  </si>
  <si>
    <t>HLAG</t>
  </si>
  <si>
    <t xml:space="preserve">CSAV </t>
  </si>
  <si>
    <t>US$/TEU</t>
  </si>
  <si>
    <t xml:space="preserve">Precio de Combustible </t>
  </si>
  <si>
    <t>Ganancia</t>
  </si>
  <si>
    <t>MTEU</t>
  </si>
  <si>
    <t>Estado de Resultados</t>
  </si>
  <si>
    <t>Indice de Liquidez</t>
  </si>
  <si>
    <t xml:space="preserve">          Participación en resultados de HLAG</t>
  </si>
  <si>
    <t xml:space="preserve">   Resultados operaciones descontinuadas</t>
  </si>
  <si>
    <t>Efectivo final del periodo</t>
  </si>
  <si>
    <t>Efectivo al inicio del periodo</t>
  </si>
  <si>
    <t>Dividendos Pagados últimos 12M</t>
  </si>
  <si>
    <t>Activos por impuestos corrientes</t>
  </si>
  <si>
    <t xml:space="preserve">    Dividendos recibidos</t>
  </si>
  <si>
    <t xml:space="preserve">   Dividendos pagados</t>
  </si>
  <si>
    <t xml:space="preserve">          Dividendos recibidos</t>
  </si>
  <si>
    <t>Participación HLAG</t>
  </si>
  <si>
    <t>Tarifas Promedio</t>
  </si>
  <si>
    <t>US$/ton</t>
  </si>
  <si>
    <t>Inv. de CSAV en HLAG</t>
  </si>
  <si>
    <t>Efecto de variación por Tipo de Cambio</t>
  </si>
  <si>
    <t>Var. Flujo de Efectivo y equivalentes al Efectivo</t>
  </si>
  <si>
    <t>Flujo de Efectivo MMUS$</t>
  </si>
  <si>
    <t>Ratio de Pago de Dividendos*</t>
  </si>
  <si>
    <t>al 31 de diciembre de 2022</t>
  </si>
  <si>
    <t>Al 31 de diciembre de 2022</t>
  </si>
  <si>
    <t xml:space="preserve">   Gasto/Utilidad por impuesto a las ganancias</t>
  </si>
  <si>
    <r>
      <t xml:space="preserve"> </t>
    </r>
    <r>
      <rPr>
        <u/>
        <sz val="10"/>
        <color rgb="FF404040"/>
        <rFont val="Calibri"/>
        <family val="2"/>
      </rPr>
      <t>menos Costos Financieros</t>
    </r>
    <r>
      <rPr>
        <sz val="10"/>
        <color rgb="FF404040"/>
        <rFont val="Calibri"/>
        <family val="2"/>
      </rPr>
      <t xml:space="preserve"> Netos</t>
    </r>
  </si>
  <si>
    <t>Costos Financieros Netos</t>
  </si>
  <si>
    <t>Patrimonio / Activos Totales</t>
  </si>
  <si>
    <t xml:space="preserve">  Saldo al 1 enero de 2023</t>
  </si>
  <si>
    <t xml:space="preserve">
1) Incluye contratos de leasing con opción de compra al término
2) MFO = Marine Fuel Oil
3) MDO = Marine Diesel Oil
4) Desde 2019, producto de la nueva normativa IFRS16 inversiones en propiedades, plantas y equipos incluye, los contratos por derecho de uso (RoU)
</t>
  </si>
  <si>
    <t>Liquidez Neta (efectivo y equivalente a efectivo - deuda financiera)</t>
  </si>
  <si>
    <t>al 30 de junio de</t>
  </si>
  <si>
    <t>al 30 de junio de 2023</t>
  </si>
  <si>
    <t>Pasivos financieros</t>
  </si>
  <si>
    <t>Pasivos por impuestos</t>
  </si>
  <si>
    <t>al 30 de junio 
de 2023</t>
  </si>
  <si>
    <t>Ctas. comerciales y otras</t>
  </si>
  <si>
    <t>al 30 de junio</t>
  </si>
  <si>
    <t>Caja y Equivalentes a Caja (incluye inversiones en renta fija)</t>
  </si>
  <si>
    <t>Liquidez (Caja y Equivalentes a Caja + Lines de Crédito)</t>
  </si>
  <si>
    <t>al 30 de junio de 2022</t>
  </si>
  <si>
    <t xml:space="preserve">Otros pasivos corrientes </t>
  </si>
  <si>
    <t>Saldo al 30 de junio de 2023</t>
  </si>
  <si>
    <t xml:space="preserve">    Compra (venta) de propiedades, plantas y equipo</t>
  </si>
  <si>
    <t>Al 30 de junio de 2023</t>
  </si>
  <si>
    <t xml:space="preserve">   Importes (Pagos) de préstamos, neto</t>
  </si>
  <si>
    <t>al 30 de
 junio
de 2023</t>
  </si>
  <si>
    <t>al 31 de diciembre 
de 2022</t>
  </si>
  <si>
    <t>*Usando el Tipo de Cambio observado de la fecha de cierre US$ 801,66
   Promedio: (Valor al cierre del período + Valor 12 meses previo al cierre del período)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</si>
</sst>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2">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69" formatCode="_ * #,##0.000_ ;_ * \-#,##0.000_ ;_ * &quot;-&quot;_ ;_ @_ "/>
    <numFmt numFmtId="270" formatCode="#,##0.0%;\ \(#,##0.0%\)"/>
    <numFmt numFmtId="271" formatCode="_ * #,##0.0_ ;_ * \-#,##0.0_ ;_ * &quot;-&quot;_ ;_ @_ "/>
    <numFmt numFmtId="272" formatCode="#,##0%;\ \(#,##0%\)"/>
  </numFmts>
  <fonts count="26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49">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1"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0" fontId="245" fillId="49" borderId="0" xfId="0" applyFont="1" applyFill="1" applyAlignment="1">
      <alignment horizontal="left" indent="1"/>
    </xf>
    <xf numFmtId="260"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Alignment="1">
      <alignment horizontal="center" vertical="center"/>
    </xf>
    <xf numFmtId="3" fontId="260"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Alignment="1">
      <alignment horizontal="center" vertical="center"/>
    </xf>
    <xf numFmtId="259"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Alignment="1">
      <alignment vertical="center"/>
    </xf>
    <xf numFmtId="259"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1" fontId="252" fillId="49" borderId="0" xfId="0" applyNumberFormat="1" applyFont="1" applyFill="1" applyAlignment="1">
      <alignment horizontal="center" vertical="center" wrapText="1"/>
    </xf>
    <xf numFmtId="261" fontId="252" fillId="49" borderId="60" xfId="0" applyNumberFormat="1" applyFont="1" applyFill="1" applyBorder="1" applyAlignment="1">
      <alignment horizontal="center" vertical="center" wrapText="1"/>
    </xf>
    <xf numFmtId="261" fontId="263" fillId="98" borderId="0" xfId="0" applyNumberFormat="1" applyFont="1" applyFill="1" applyAlignment="1">
      <alignment horizontal="left" vertical="center"/>
    </xf>
    <xf numFmtId="261" fontId="263" fillId="98" borderId="0" xfId="0" applyNumberFormat="1" applyFont="1" applyFill="1" applyAlignment="1">
      <alignment horizontal="center" vertical="center"/>
    </xf>
    <xf numFmtId="261" fontId="250" fillId="49" borderId="0" xfId="0" applyNumberFormat="1" applyFont="1" applyFill="1" applyAlignment="1">
      <alignment horizontal="center" vertical="center"/>
    </xf>
    <xf numFmtId="261" fontId="252" fillId="49" borderId="0" xfId="0" applyNumberFormat="1" applyFont="1" applyFill="1" applyAlignment="1">
      <alignment horizontal="center" vertical="center"/>
    </xf>
    <xf numFmtId="261" fontId="244" fillId="49" borderId="0" xfId="0" applyNumberFormat="1" applyFont="1" applyFill="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259" fontId="264" fillId="49" borderId="0" xfId="0" applyNumberFormat="1" applyFont="1" applyFill="1" applyAlignment="1">
      <alignment horizontal="center" vertical="center"/>
    </xf>
    <xf numFmtId="259" fontId="264" fillId="49" borderId="57" xfId="0" applyNumberFormat="1" applyFont="1" applyFill="1" applyBorder="1" applyAlignment="1">
      <alignment horizontal="center" vertical="center"/>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182" fontId="34" fillId="49" borderId="0" xfId="0" applyNumberFormat="1" applyFont="1" applyFill="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6" fontId="256" fillId="0" borderId="3" xfId="34681" applyNumberFormat="1" applyFont="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0" fontId="34" fillId="49" borderId="0" xfId="0" applyFont="1" applyFill="1"/>
    <xf numFmtId="259" fontId="245" fillId="49" borderId="0" xfId="0" applyNumberFormat="1" applyFont="1" applyFill="1"/>
    <xf numFmtId="171" fontId="216" fillId="98" borderId="0" xfId="0" applyNumberFormat="1" applyFont="1" applyFill="1" applyAlignment="1">
      <alignment horizontal="center" vertical="center" wrapText="1"/>
    </xf>
    <xf numFmtId="261" fontId="246" fillId="49" borderId="0" xfId="0" applyNumberFormat="1" applyFont="1" applyFill="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69" fontId="0" fillId="49" borderId="0" xfId="20794" applyNumberFormat="1" applyFont="1" applyFill="1" applyBorder="1"/>
    <xf numFmtId="265" fontId="34" fillId="49" borderId="0" xfId="0" applyNumberFormat="1" applyFont="1" applyFill="1"/>
    <xf numFmtId="268" fontId="256" fillId="49" borderId="3" xfId="34681" applyNumberFormat="1" applyFont="1" applyFill="1" applyBorder="1" applyAlignment="1">
      <alignment horizontal="center"/>
    </xf>
    <xf numFmtId="259" fontId="266" fillId="49" borderId="0" xfId="0" applyNumberFormat="1" applyFont="1" applyFill="1" applyAlignment="1">
      <alignment horizontal="center" vertical="center"/>
    </xf>
    <xf numFmtId="259"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1" fontId="239" fillId="49" borderId="59" xfId="0" applyNumberFormat="1" applyFont="1" applyFill="1" applyBorder="1" applyAlignment="1">
      <alignment horizontal="center" vertical="center"/>
    </xf>
    <xf numFmtId="0" fontId="3" fillId="49" borderId="0" xfId="0" applyFont="1" applyFill="1"/>
    <xf numFmtId="3" fontId="256" fillId="49" borderId="3" xfId="34681" applyNumberFormat="1" applyFont="1" applyFill="1" applyBorder="1" applyAlignment="1">
      <alignment horizontal="center"/>
    </xf>
    <xf numFmtId="259" fontId="0" fillId="49" borderId="0" xfId="0" applyNumberFormat="1" applyFill="1"/>
    <xf numFmtId="0" fontId="241" fillId="99" borderId="0" xfId="0" applyFont="1" applyFill="1" applyAlignment="1">
      <alignment horizontal="center"/>
    </xf>
    <xf numFmtId="270" fontId="216" fillId="98" borderId="0" xfId="34681" applyNumberFormat="1" applyFont="1" applyFill="1" applyAlignment="1">
      <alignment horizontal="center"/>
    </xf>
    <xf numFmtId="265" fontId="0" fillId="49" borderId="0" xfId="0" applyNumberFormat="1" applyFill="1"/>
    <xf numFmtId="265" fontId="36" fillId="49" borderId="0" xfId="0" applyNumberFormat="1" applyFont="1" applyFill="1"/>
    <xf numFmtId="171" fontId="250" fillId="0" borderId="3" xfId="0" applyNumberFormat="1" applyFont="1" applyBorder="1" applyAlignment="1">
      <alignment horizontal="center" vertical="center"/>
    </xf>
    <xf numFmtId="252" fontId="239" fillId="49" borderId="0" xfId="0" applyNumberFormat="1" applyFont="1" applyFill="1" applyAlignment="1">
      <alignment horizontal="center" vertical="center"/>
    </xf>
    <xf numFmtId="171" fontId="239" fillId="49" borderId="3" xfId="0" applyNumberFormat="1" applyFont="1" applyFill="1" applyBorder="1" applyAlignment="1">
      <alignment horizontal="center" vertical="center"/>
    </xf>
    <xf numFmtId="252" fontId="245" fillId="49" borderId="0" xfId="0" applyNumberFormat="1" applyFont="1" applyFill="1"/>
    <xf numFmtId="271" fontId="250" fillId="49" borderId="0" xfId="20794" applyNumberFormat="1" applyFont="1" applyFill="1" applyBorder="1" applyAlignment="1">
      <alignment horizontal="center" vertical="center"/>
    </xf>
    <xf numFmtId="9" fontId="250" fillId="49" borderId="0" xfId="20792" applyFont="1" applyFill="1" applyBorder="1" applyAlignment="1">
      <alignment horizontal="center" vertical="center"/>
    </xf>
    <xf numFmtId="272" fontId="239" fillId="49" borderId="60" xfId="20792" applyNumberFormat="1" applyFont="1" applyFill="1" applyBorder="1" applyAlignment="1">
      <alignment horizontal="center" vertical="center"/>
    </xf>
    <xf numFmtId="272" fontId="238" fillId="49" borderId="60" xfId="20792" applyNumberFormat="1" applyFont="1" applyFill="1" applyBorder="1" applyAlignment="1">
      <alignment horizontal="center" vertical="center"/>
    </xf>
    <xf numFmtId="272" fontId="239" fillId="49" borderId="59" xfId="20792" applyNumberFormat="1" applyFont="1" applyFill="1" applyBorder="1" applyAlignment="1">
      <alignment horizontal="center" vertical="center"/>
    </xf>
    <xf numFmtId="272" fontId="216" fillId="98" borderId="0" xfId="20792" applyNumberFormat="1" applyFont="1" applyFill="1" applyBorder="1" applyAlignment="1">
      <alignment horizontal="center" vertical="center"/>
    </xf>
    <xf numFmtId="272" fontId="246" fillId="98" borderId="1" xfId="34688" applyNumberFormat="1" applyFont="1" applyFill="1" applyBorder="1" applyAlignment="1">
      <alignment horizontal="center" vertical="center"/>
    </xf>
    <xf numFmtId="272" fontId="238" fillId="49" borderId="62" xfId="34688" applyNumberFormat="1" applyFont="1" applyFill="1" applyBorder="1" applyAlignment="1">
      <alignment horizontal="center" vertical="center"/>
    </xf>
    <xf numFmtId="272" fontId="239" fillId="49" borderId="60" xfId="34688" applyNumberFormat="1" applyFont="1" applyFill="1" applyBorder="1" applyAlignment="1">
      <alignment horizontal="center" vertical="center"/>
    </xf>
    <xf numFmtId="272" fontId="238" fillId="49" borderId="60" xfId="34688" applyNumberFormat="1" applyFont="1" applyFill="1" applyBorder="1" applyAlignment="1">
      <alignment horizontal="center" vertical="center"/>
    </xf>
    <xf numFmtId="272" fontId="239" fillId="49" borderId="61" xfId="34688" applyNumberFormat="1" applyFont="1" applyFill="1" applyBorder="1" applyAlignment="1">
      <alignment horizontal="center" vertical="center"/>
    </xf>
    <xf numFmtId="272" fontId="239" fillId="49" borderId="1" xfId="34688" applyNumberFormat="1" applyFont="1" applyFill="1" applyBorder="1" applyAlignment="1">
      <alignment horizontal="center" vertical="center"/>
    </xf>
    <xf numFmtId="272" fontId="246" fillId="98" borderId="13" xfId="20792" applyNumberFormat="1" applyFont="1" applyFill="1" applyBorder="1" applyAlignment="1">
      <alignment horizontal="center" vertical="center"/>
    </xf>
    <xf numFmtId="272" fontId="246" fillId="98" borderId="1" xfId="20792" applyNumberFormat="1" applyFont="1" applyFill="1" applyBorder="1" applyAlignment="1">
      <alignment horizontal="center" vertical="center"/>
    </xf>
    <xf numFmtId="272" fontId="256" fillId="49" borderId="3" xfId="34681" applyNumberFormat="1" applyFont="1" applyFill="1" applyBorder="1" applyAlignment="1">
      <alignment horizontal="center"/>
    </xf>
    <xf numFmtId="272" fontId="256" fillId="49" borderId="0" xfId="34681" applyNumberFormat="1" applyFont="1" applyFill="1" applyAlignment="1">
      <alignment horizontal="center"/>
    </xf>
    <xf numFmtId="272" fontId="256" fillId="49" borderId="1" xfId="34681" applyNumberFormat="1" applyFont="1" applyFill="1" applyBorder="1" applyAlignment="1">
      <alignment horizontal="center"/>
    </xf>
    <xf numFmtId="260" fontId="216" fillId="98" borderId="0" xfId="0" applyNumberFormat="1" applyFont="1" applyFill="1" applyAlignment="1">
      <alignment horizontal="center" vertical="center" wrapText="1"/>
    </xf>
    <xf numFmtId="41" fontId="0" fillId="49" borderId="0" xfId="20794" applyFont="1" applyFill="1"/>
    <xf numFmtId="172" fontId="3" fillId="49" borderId="0" xfId="20792" applyNumberFormat="1" applyFont="1" applyFill="1"/>
    <xf numFmtId="172" fontId="245" fillId="49" borderId="0" xfId="20792" applyNumberFormat="1" applyFont="1" applyFill="1"/>
    <xf numFmtId="172" fontId="245" fillId="49" borderId="0" xfId="20792" applyNumberFormat="1" applyFont="1" applyFill="1" applyAlignment="1">
      <alignment horizontal="center"/>
    </xf>
    <xf numFmtId="172" fontId="34" fillId="49" borderId="0" xfId="20792" applyNumberFormat="1" applyFont="1" applyFill="1"/>
    <xf numFmtId="270" fontId="256" fillId="49" borderId="3" xfId="34681" applyNumberFormat="1" applyFont="1" applyFill="1" applyBorder="1" applyAlignment="1">
      <alignment horizontal="center"/>
    </xf>
    <xf numFmtId="0" fontId="241" fillId="99" borderId="0" xfId="0" applyFont="1" applyFill="1" applyAlignment="1">
      <alignment horizontal="center" vertical="center" wrapText="1"/>
    </xf>
    <xf numFmtId="0" fontId="241" fillId="98"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172" fontId="250" fillId="49" borderId="13" xfId="20792" applyNumberFormat="1" applyFont="1" applyFill="1" applyBorder="1" applyAlignment="1">
      <alignment horizontal="center" vertical="center"/>
    </xf>
    <xf numFmtId="172" fontId="250" fillId="49" borderId="1" xfId="20792" applyNumberFormat="1" applyFont="1" applyFill="1" applyBorder="1" applyAlignment="1">
      <alignment horizontal="center" vertical="center"/>
    </xf>
    <xf numFmtId="172" fontId="239" fillId="49" borderId="13" xfId="20792" applyNumberFormat="1" applyFont="1" applyFill="1" applyBorder="1" applyAlignment="1">
      <alignment horizontal="center" vertical="center"/>
    </xf>
    <xf numFmtId="172" fontId="239" fillId="49" borderId="1" xfId="20792" applyNumberFormat="1"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2" fontId="250" fillId="49" borderId="0" xfId="20792" applyNumberFormat="1" applyFont="1" applyFill="1" applyAlignment="1">
      <alignment horizontal="center" vertical="center"/>
    </xf>
    <xf numFmtId="172" fontId="239" fillId="49" borderId="0" xfId="20792" applyNumberFormat="1" applyFont="1" applyFill="1" applyAlignment="1">
      <alignment horizontal="center" vertical="center"/>
    </xf>
    <xf numFmtId="171" fontId="250" fillId="0" borderId="13" xfId="0" applyNumberFormat="1" applyFont="1" applyBorder="1" applyAlignment="1">
      <alignment horizontal="center" vertical="center"/>
    </xf>
    <xf numFmtId="171" fontId="250" fillId="0" borderId="0" xfId="0" applyNumberFormat="1" applyFont="1" applyAlignment="1">
      <alignment horizontal="center" vertical="center"/>
    </xf>
    <xf numFmtId="171" fontId="250" fillId="0" borderId="1" xfId="0" applyNumberFormat="1" applyFont="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0" xfId="0" applyNumberFormat="1" applyFont="1" applyFill="1" applyAlignment="1">
      <alignment horizontal="center" vertical="center"/>
    </xf>
    <xf numFmtId="171" fontId="239" fillId="49" borderId="1"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67" fillId="49" borderId="13" xfId="0" applyFont="1" applyFill="1" applyBorder="1" applyAlignment="1">
      <alignment horizontal="lef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265" fontId="250" fillId="0" borderId="13" xfId="0" applyNumberFormat="1" applyFont="1" applyBorder="1" applyAlignment="1">
      <alignment horizontal="center" vertical="center"/>
    </xf>
    <xf numFmtId="265" fontId="250" fillId="0" borderId="1" xfId="0" applyNumberFormat="1" applyFont="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59" fillId="49" borderId="0" xfId="0" applyFont="1" applyFill="1" applyAlignment="1">
      <alignment horizontal="left" vertical="top"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tabSelected="1" workbookViewId="0">
      <selection activeCell="C18" sqref="C18"/>
    </sheetView>
  </sheetViews>
  <sheetFormatPr baseColWidth="10" defaultColWidth="9.140625" defaultRowHeight="12.75"/>
  <cols>
    <col min="1" max="1" width="21.7109375" style="8" bestFit="1" customWidth="1"/>
    <col min="2" max="2" width="8" style="8" customWidth="1"/>
    <col min="3" max="4" width="12" style="8" customWidth="1"/>
    <col min="5" max="6" width="7" style="8" customWidth="1"/>
    <col min="7" max="16384" width="9.140625" style="8"/>
  </cols>
  <sheetData>
    <row r="1" spans="1:6" ht="15" customHeight="1">
      <c r="A1" s="24" t="s">
        <v>94</v>
      </c>
      <c r="B1" s="24"/>
      <c r="C1" s="200" t="s">
        <v>127</v>
      </c>
      <c r="D1" s="200"/>
      <c r="E1" s="168" t="s">
        <v>5</v>
      </c>
      <c r="F1" s="168"/>
    </row>
    <row r="2" spans="1:6" ht="15" customHeight="1">
      <c r="A2" s="24"/>
      <c r="B2" s="24"/>
      <c r="C2" s="24">
        <v>2023</v>
      </c>
      <c r="D2" s="24">
        <v>2022</v>
      </c>
      <c r="E2" s="42" t="s">
        <v>7</v>
      </c>
      <c r="F2" s="43" t="s">
        <v>92</v>
      </c>
    </row>
    <row r="3" spans="1:6">
      <c r="A3" s="16" t="s">
        <v>110</v>
      </c>
      <c r="B3" s="39" t="s">
        <v>21</v>
      </c>
      <c r="C3" s="109">
        <f>+'Estado de Resultado'!B8</f>
        <v>935.49</v>
      </c>
      <c r="D3" s="160">
        <f>+'Estado de Resultado'!C8</f>
        <v>2834.2649999999999</v>
      </c>
      <c r="E3" s="26">
        <f>+C3/D3-1</f>
        <v>-0.66993559176717765</v>
      </c>
      <c r="F3" s="27">
        <f>+C3-D3</f>
        <v>-1898.7749999999999</v>
      </c>
    </row>
    <row r="4" spans="1:6">
      <c r="A4" s="30" t="s">
        <v>97</v>
      </c>
      <c r="B4" s="40" t="s">
        <v>21</v>
      </c>
      <c r="C4" s="110">
        <f>+'Estado de Resultado'!B12</f>
        <v>347.49</v>
      </c>
      <c r="D4" s="31">
        <f>+'Estado de Resultado'!C12</f>
        <v>2788.5229999999997</v>
      </c>
      <c r="E4" s="32">
        <f>+C4/D4-1</f>
        <v>-0.87538564322402934</v>
      </c>
      <c r="F4" s="33">
        <f>+C4-D4</f>
        <v>-2441.0329999999994</v>
      </c>
    </row>
    <row r="6" spans="1:6" ht="15" customHeight="1">
      <c r="A6" s="23" t="s">
        <v>93</v>
      </c>
      <c r="B6" s="23"/>
      <c r="C6" s="201" t="s">
        <v>127</v>
      </c>
      <c r="D6" s="201"/>
      <c r="E6" s="45" t="s">
        <v>5</v>
      </c>
      <c r="F6" s="45"/>
    </row>
    <row r="7" spans="1:6" ht="15" customHeight="1">
      <c r="A7" s="23"/>
      <c r="B7" s="23"/>
      <c r="C7" s="23">
        <v>2023</v>
      </c>
      <c r="D7" s="23">
        <v>2022</v>
      </c>
      <c r="E7" s="44" t="s">
        <v>7</v>
      </c>
      <c r="F7" s="45" t="s">
        <v>92</v>
      </c>
    </row>
    <row r="8" spans="1:6">
      <c r="A8" s="8" t="s">
        <v>74</v>
      </c>
      <c r="B8" s="39" t="s">
        <v>21</v>
      </c>
      <c r="C8" s="28">
        <f>+'Hapag-LLoyd'!C11</f>
        <v>10847</v>
      </c>
      <c r="D8" s="29">
        <f>+'Hapag-LLoyd'!D11</f>
        <v>18562</v>
      </c>
      <c r="E8" s="26">
        <f>+'Hapag-LLoyd'!E11</f>
        <v>-0.41563409115397043</v>
      </c>
      <c r="F8" s="173">
        <f>+'Hapag-LLoyd'!F11</f>
        <v>-7715</v>
      </c>
    </row>
    <row r="9" spans="1:6">
      <c r="A9" s="8" t="s">
        <v>1</v>
      </c>
      <c r="B9" s="39" t="s">
        <v>21</v>
      </c>
      <c r="C9" s="28">
        <f>+'Hapag-LLoyd'!C13</f>
        <v>3775</v>
      </c>
      <c r="D9" s="29">
        <f>+'Hapag-LLoyd'!D13</f>
        <v>10942</v>
      </c>
      <c r="E9" s="26">
        <f>+'Hapag-LLoyd'!E13</f>
        <v>-0.65499908609029434</v>
      </c>
      <c r="F9" s="173">
        <f>+'Hapag-LLoyd'!F13</f>
        <v>-7167</v>
      </c>
    </row>
    <row r="10" spans="1:6">
      <c r="A10" s="8" t="s">
        <v>2</v>
      </c>
      <c r="B10" s="39" t="s">
        <v>21</v>
      </c>
      <c r="C10" s="28">
        <f>+'Hapag-LLoyd'!C14</f>
        <v>2762</v>
      </c>
      <c r="D10" s="29">
        <f>+'Hapag-LLoyd'!D14</f>
        <v>9919</v>
      </c>
      <c r="E10" s="26">
        <f>+'Hapag-LLoyd'!E14</f>
        <v>-0.72154451053533619</v>
      </c>
      <c r="F10" s="173">
        <f>+'Hapag-LLoyd'!F14</f>
        <v>-7157</v>
      </c>
    </row>
    <row r="11" spans="1:6">
      <c r="A11" s="8" t="s">
        <v>97</v>
      </c>
      <c r="B11" s="39" t="s">
        <v>21</v>
      </c>
      <c r="C11" s="28">
        <f>+'Hapag-LLoyd'!C15</f>
        <v>3133</v>
      </c>
      <c r="D11" s="29">
        <f>+'Hapag-LLoyd'!D15</f>
        <v>9466</v>
      </c>
      <c r="E11" s="26">
        <f>+'Hapag-LLoyd'!E15</f>
        <v>-0.66902598774561595</v>
      </c>
      <c r="F11" s="173">
        <f>+'Hapag-LLoyd'!F15</f>
        <v>-6333</v>
      </c>
    </row>
    <row r="12" spans="1:6">
      <c r="A12" s="8" t="s">
        <v>111</v>
      </c>
      <c r="B12" s="39" t="s">
        <v>95</v>
      </c>
      <c r="C12" s="28">
        <f>+'Hapag-LLoyd'!C9</f>
        <v>1761</v>
      </c>
      <c r="D12" s="29">
        <f>+'Hapag-LLoyd'!D9</f>
        <v>2855</v>
      </c>
      <c r="E12" s="26">
        <f>+'Hapag-LLoyd'!E9</f>
        <v>-0.38318739054290718</v>
      </c>
      <c r="F12" s="173">
        <f>+'Hapag-LLoyd'!F9</f>
        <v>-1094</v>
      </c>
    </row>
    <row r="13" spans="1:6">
      <c r="A13" s="8" t="s">
        <v>73</v>
      </c>
      <c r="B13" s="39" t="s">
        <v>98</v>
      </c>
      <c r="C13" s="28">
        <f>+'Hapag-LLoyd'!C10</f>
        <v>5807</v>
      </c>
      <c r="D13" s="29">
        <f>+'Hapag-LLoyd'!D10</f>
        <v>6012</v>
      </c>
      <c r="E13" s="26">
        <f>+'Hapag-LLoyd'!E10</f>
        <v>-3.4098469727212199E-2</v>
      </c>
      <c r="F13" s="173">
        <f>+'Hapag-LLoyd'!F10</f>
        <v>-205</v>
      </c>
    </row>
    <row r="14" spans="1:6">
      <c r="A14" s="34" t="s">
        <v>96</v>
      </c>
      <c r="B14" s="41" t="str">
        <f>+'Hapag-LLoyd'!B8</f>
        <v>US$/ton</v>
      </c>
      <c r="C14" s="35">
        <f>+'Hapag-LLoyd'!C8</f>
        <v>625</v>
      </c>
      <c r="D14" s="36">
        <f>+'Hapag-LLoyd'!D8</f>
        <v>703</v>
      </c>
      <c r="E14" s="37">
        <f>+'Hapag-LLoyd'!E8</f>
        <v>-0.11095305832147939</v>
      </c>
      <c r="F14" s="38">
        <f>+'Hapag-LLoyd'!F8</f>
        <v>-78</v>
      </c>
    </row>
  </sheetData>
  <mergeCells count="2">
    <mergeCell ref="C1:D1"/>
    <mergeCell ref="C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29"/>
  <sheetViews>
    <sheetView zoomScale="115" zoomScaleNormal="115" workbookViewId="0">
      <selection activeCell="B17" sqref="B17:E26"/>
    </sheetView>
  </sheetViews>
  <sheetFormatPr baseColWidth="10" defaultColWidth="9.140625" defaultRowHeight="12.75"/>
  <cols>
    <col min="1" max="1" width="28.85546875" style="1" customWidth="1"/>
    <col min="2" max="3" width="19.42578125" style="1" customWidth="1"/>
    <col min="4" max="4" width="7.28515625" style="1" customWidth="1"/>
    <col min="5" max="5" width="10" style="1" customWidth="1"/>
    <col min="6" max="16384" width="9.140625" style="1"/>
  </cols>
  <sheetData>
    <row r="1" spans="1:9" ht="15" customHeight="1">
      <c r="A1" s="202" t="s">
        <v>4</v>
      </c>
      <c r="B1" s="203" t="s">
        <v>131</v>
      </c>
      <c r="C1" s="203" t="s">
        <v>118</v>
      </c>
      <c r="D1" s="203" t="s">
        <v>5</v>
      </c>
      <c r="E1" s="203"/>
    </row>
    <row r="2" spans="1:9" ht="15" customHeight="1">
      <c r="A2" s="202"/>
      <c r="B2" s="203"/>
      <c r="C2" s="203"/>
      <c r="D2" s="203"/>
      <c r="E2" s="203"/>
    </row>
    <row r="3" spans="1:9">
      <c r="A3" s="47"/>
      <c r="B3" s="58" t="s">
        <v>6</v>
      </c>
      <c r="C3" s="59" t="s">
        <v>6</v>
      </c>
      <c r="D3" s="49" t="s">
        <v>7</v>
      </c>
      <c r="E3" s="50" t="s">
        <v>6</v>
      </c>
      <c r="H3" s="68"/>
    </row>
    <row r="4" spans="1:9" s="7" customFormat="1">
      <c r="A4" s="47" t="s">
        <v>8</v>
      </c>
      <c r="B4" s="54">
        <v>2067.83</v>
      </c>
      <c r="C4" s="56">
        <v>611.37</v>
      </c>
      <c r="D4" s="179">
        <f>+B4/C4-1</f>
        <v>2.3822889575870585</v>
      </c>
      <c r="E4" s="57">
        <f>+B4-C4</f>
        <v>1456.46</v>
      </c>
      <c r="H4" s="69"/>
    </row>
    <row r="5" spans="1:9">
      <c r="A5" s="4" t="s">
        <v>9</v>
      </c>
      <c r="B5" s="51">
        <v>121.937</v>
      </c>
      <c r="C5" s="25">
        <v>97.197000000000003</v>
      </c>
      <c r="D5" s="180">
        <f>+B5/C5-1</f>
        <v>0.2545346049775199</v>
      </c>
      <c r="E5" s="164">
        <f>+B5-C5</f>
        <v>24.739999999999995</v>
      </c>
      <c r="H5" s="68"/>
    </row>
    <row r="6" spans="1:9">
      <c r="A6" s="53" t="s">
        <v>106</v>
      </c>
      <c r="B6" s="54">
        <v>1945.35</v>
      </c>
      <c r="C6" s="55">
        <v>513.81200000000001</v>
      </c>
      <c r="D6" s="180">
        <f>+B6/C6-1</f>
        <v>2.7861124302273983</v>
      </c>
      <c r="E6" s="164">
        <f t="shared" ref="E6:E7" si="0">+B6-C6</f>
        <v>1431.538</v>
      </c>
      <c r="G6" s="167"/>
      <c r="H6" s="68"/>
      <c r="I6" s="68"/>
    </row>
    <row r="7" spans="1:9">
      <c r="A7" s="53" t="s">
        <v>10</v>
      </c>
      <c r="B7" s="54">
        <v>0.54300000000012005</v>
      </c>
      <c r="C7" s="55">
        <v>0.36099999999999</v>
      </c>
      <c r="D7" s="178">
        <f t="shared" ref="D7:D11" si="1">+B7/C7-1</f>
        <v>0.50415512465411383</v>
      </c>
      <c r="E7" s="164">
        <f t="shared" si="0"/>
        <v>0.18200000000013006</v>
      </c>
      <c r="H7" s="170"/>
      <c r="I7" s="170"/>
    </row>
    <row r="8" spans="1:9" s="7" customFormat="1">
      <c r="A8" s="2" t="s">
        <v>11</v>
      </c>
      <c r="B8" s="51">
        <v>6455.0079999999998</v>
      </c>
      <c r="C8" s="52">
        <v>9685.2049999999999</v>
      </c>
      <c r="D8" s="179">
        <f t="shared" si="1"/>
        <v>-0.33351870197894629</v>
      </c>
      <c r="E8" s="57">
        <f t="shared" ref="E8:E11" si="2">+B8-C8</f>
        <v>-3230.1970000000001</v>
      </c>
      <c r="H8" s="69"/>
    </row>
    <row r="9" spans="1:9">
      <c r="A9" s="53" t="s">
        <v>113</v>
      </c>
      <c r="B9" s="54">
        <v>6439.5609999999997</v>
      </c>
      <c r="C9" s="55">
        <v>9169.6620000000003</v>
      </c>
      <c r="D9" s="178">
        <f>+B9/C9-1</f>
        <v>-0.29773191203776106</v>
      </c>
      <c r="E9" s="61">
        <f t="shared" si="2"/>
        <v>-2730.1010000000006</v>
      </c>
      <c r="H9" s="68"/>
    </row>
    <row r="10" spans="1:9">
      <c r="A10" s="4" t="s">
        <v>12</v>
      </c>
      <c r="B10" s="51">
        <v>2.294</v>
      </c>
      <c r="C10" s="25">
        <v>502.27100000000002</v>
      </c>
      <c r="D10" s="178">
        <f t="shared" si="1"/>
        <v>-0.9954327444745964</v>
      </c>
      <c r="E10" s="61">
        <f t="shared" si="2"/>
        <v>-499.97700000000003</v>
      </c>
      <c r="H10" s="68"/>
    </row>
    <row r="11" spans="1:9">
      <c r="A11" s="53" t="s">
        <v>13</v>
      </c>
      <c r="B11" s="54">
        <v>13.153000000000116</v>
      </c>
      <c r="C11" s="55">
        <v>13.27199999999965</v>
      </c>
      <c r="D11" s="178">
        <f t="shared" si="1"/>
        <v>-8.9662447257035094E-3</v>
      </c>
      <c r="E11" s="61">
        <f t="shared" si="2"/>
        <v>-0.11899999999953437</v>
      </c>
    </row>
    <row r="12" spans="1:9" s="7" customFormat="1" ht="15" customHeight="1">
      <c r="A12" s="76" t="s">
        <v>14</v>
      </c>
      <c r="B12" s="77">
        <v>8522.8379999999997</v>
      </c>
      <c r="C12" s="77">
        <v>10296.575000000001</v>
      </c>
      <c r="D12" s="181">
        <f>+B12/C12-1</f>
        <v>-0.17226475794135432</v>
      </c>
      <c r="E12" s="193">
        <f>+B12-C12</f>
        <v>-1773.737000000001</v>
      </c>
    </row>
    <row r="13" spans="1:9">
      <c r="A13" s="46"/>
      <c r="B13" s="161"/>
      <c r="C13" s="46"/>
      <c r="D13" s="46"/>
      <c r="E13" s="46"/>
    </row>
    <row r="14" spans="1:9" ht="15" customHeight="1">
      <c r="A14" s="202" t="s">
        <v>15</v>
      </c>
      <c r="B14" s="203" t="s">
        <v>128</v>
      </c>
      <c r="C14" s="203" t="s">
        <v>118</v>
      </c>
      <c r="D14" s="203" t="s">
        <v>5</v>
      </c>
      <c r="E14" s="203"/>
    </row>
    <row r="15" spans="1:9" ht="15" customHeight="1">
      <c r="A15" s="202"/>
      <c r="B15" s="203"/>
      <c r="C15" s="203"/>
      <c r="D15" s="203"/>
      <c r="E15" s="203"/>
    </row>
    <row r="16" spans="1:9" ht="13.5" customHeight="1">
      <c r="A16" s="47"/>
      <c r="B16" s="48" t="s">
        <v>6</v>
      </c>
      <c r="C16" s="49" t="s">
        <v>6</v>
      </c>
      <c r="D16" s="49" t="s">
        <v>7</v>
      </c>
      <c r="E16" s="50" t="s">
        <v>6</v>
      </c>
    </row>
    <row r="17" spans="1:6" s="7" customFormat="1">
      <c r="A17" s="2" t="s">
        <v>16</v>
      </c>
      <c r="B17" s="51">
        <v>264.05799999999999</v>
      </c>
      <c r="C17" s="52">
        <v>2272</v>
      </c>
      <c r="D17" s="179">
        <f t="shared" ref="D17:D26" si="3">+B17/C17-1</f>
        <v>-0.88377728873239436</v>
      </c>
      <c r="E17" s="57">
        <f>+B17-C17</f>
        <v>-2007.942</v>
      </c>
    </row>
    <row r="18" spans="1:6">
      <c r="A18" s="53" t="s">
        <v>129</v>
      </c>
      <c r="B18" s="54">
        <v>101.13800000000001</v>
      </c>
      <c r="C18" s="55">
        <v>560.87900000000002</v>
      </c>
      <c r="D18" s="178">
        <f t="shared" si="3"/>
        <v>-0.81967946740740871</v>
      </c>
      <c r="E18" s="61">
        <f t="shared" ref="E18:E25" si="4">+B18-C18</f>
        <v>-459.74099999999999</v>
      </c>
    </row>
    <row r="19" spans="1:6">
      <c r="A19" s="53" t="s">
        <v>132</v>
      </c>
      <c r="B19" s="54">
        <v>18.087</v>
      </c>
      <c r="C19" s="55">
        <v>18.097999999999999</v>
      </c>
      <c r="D19" s="178">
        <f t="shared" ref="D19" si="5">+B19/C19-1</f>
        <v>-6.0780196706811118E-4</v>
      </c>
      <c r="E19" s="61">
        <f t="shared" ref="E19" si="6">+B19-C19</f>
        <v>-1.0999999999999233E-2</v>
      </c>
    </row>
    <row r="20" spans="1:6">
      <c r="A20" s="53" t="s">
        <v>130</v>
      </c>
      <c r="B20" s="54">
        <v>38.549999999999997</v>
      </c>
      <c r="C20" s="55">
        <v>9.8170000000000002</v>
      </c>
      <c r="D20" s="178">
        <f>+B20/C20-1</f>
        <v>2.9268615666700617</v>
      </c>
      <c r="E20" s="61">
        <f>+B20-C20</f>
        <v>28.732999999999997</v>
      </c>
    </row>
    <row r="21" spans="1:6">
      <c r="A21" s="4" t="s">
        <v>137</v>
      </c>
      <c r="B21" s="51">
        <v>106.283</v>
      </c>
      <c r="C21" s="25">
        <v>1683.2060000000001</v>
      </c>
      <c r="D21" s="178">
        <f t="shared" si="3"/>
        <v>-0.93685680778229163</v>
      </c>
      <c r="E21" s="61">
        <f t="shared" si="4"/>
        <v>-1576.9230000000002</v>
      </c>
    </row>
    <row r="22" spans="1:6" s="7" customFormat="1">
      <c r="A22" s="47" t="s">
        <v>17</v>
      </c>
      <c r="B22" s="54">
        <v>106.506</v>
      </c>
      <c r="C22" s="56">
        <v>110.078</v>
      </c>
      <c r="D22" s="179">
        <f t="shared" si="3"/>
        <v>-3.2449717473064577E-2</v>
      </c>
      <c r="E22" s="57">
        <f t="shared" si="4"/>
        <v>-3.5720000000000027</v>
      </c>
    </row>
    <row r="23" spans="1:6">
      <c r="A23" s="4" t="s">
        <v>129</v>
      </c>
      <c r="B23" s="51">
        <v>99.647999999999996</v>
      </c>
      <c r="C23" s="25">
        <v>99.585999999999999</v>
      </c>
      <c r="D23" s="178">
        <f t="shared" si="3"/>
        <v>6.225774707286913E-4</v>
      </c>
      <c r="E23" s="61">
        <f t="shared" si="4"/>
        <v>6.1999999999997613E-2</v>
      </c>
    </row>
    <row r="24" spans="1:6">
      <c r="A24" s="53" t="s">
        <v>10</v>
      </c>
      <c r="B24" s="54">
        <v>6.8580000000000041</v>
      </c>
      <c r="C24" s="55">
        <v>10.492000000000004</v>
      </c>
      <c r="D24" s="178">
        <f t="shared" si="3"/>
        <v>-0.34635913076629798</v>
      </c>
      <c r="E24" s="61">
        <f t="shared" si="4"/>
        <v>-3.6340000000000003</v>
      </c>
    </row>
    <row r="25" spans="1:6" s="7" customFormat="1">
      <c r="A25" s="64" t="s">
        <v>18</v>
      </c>
      <c r="B25" s="54">
        <v>8152.2740000000003</v>
      </c>
      <c r="C25" s="56">
        <v>7914.4970000000003</v>
      </c>
      <c r="D25" s="179">
        <f t="shared" si="3"/>
        <v>3.0043223214311743E-2</v>
      </c>
      <c r="E25" s="57">
        <f t="shared" si="4"/>
        <v>237.77700000000004</v>
      </c>
    </row>
    <row r="26" spans="1:6" s="7" customFormat="1" ht="15" customHeight="1">
      <c r="A26" s="76" t="s">
        <v>19</v>
      </c>
      <c r="B26" s="77">
        <v>8522.8379999999997</v>
      </c>
      <c r="C26" s="77">
        <v>10296.575000000001</v>
      </c>
      <c r="D26" s="181">
        <f t="shared" si="3"/>
        <v>-0.17226475794135432</v>
      </c>
      <c r="E26" s="193">
        <f>+B26-C26</f>
        <v>-1773.737000000001</v>
      </c>
    </row>
    <row r="27" spans="1:6">
      <c r="A27" s="4"/>
      <c r="B27" s="177"/>
      <c r="C27" s="176"/>
      <c r="D27" s="177"/>
      <c r="E27" s="177"/>
      <c r="F27" s="177"/>
    </row>
    <row r="28" spans="1:6">
      <c r="B28" s="157"/>
      <c r="C28" s="157"/>
      <c r="D28" s="177"/>
      <c r="E28" s="177"/>
      <c r="F28" s="177"/>
    </row>
    <row r="29" spans="1:6">
      <c r="B29" s="198"/>
      <c r="C29" s="119"/>
    </row>
  </sheetData>
  <mergeCells count="8">
    <mergeCell ref="A1:A2"/>
    <mergeCell ref="B1:B2"/>
    <mergeCell ref="C1:C2"/>
    <mergeCell ref="D1:E2"/>
    <mergeCell ref="A14:A15"/>
    <mergeCell ref="B14:B15"/>
    <mergeCell ref="C14:C15"/>
    <mergeCell ref="D14:E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zoomScale="145" zoomScaleNormal="145" workbookViewId="0">
      <selection activeCell="B3" sqref="B3:B9"/>
    </sheetView>
  </sheetViews>
  <sheetFormatPr baseColWidth="10" defaultColWidth="9.140625" defaultRowHeight="12.75"/>
  <cols>
    <col min="1" max="1" width="52.7109375" style="1" customWidth="1"/>
    <col min="2" max="2" width="11.140625" style="1" customWidth="1"/>
    <col min="3" max="16384" width="9.140625" style="1"/>
  </cols>
  <sheetData>
    <row r="1" spans="1:2">
      <c r="A1" s="5"/>
      <c r="B1" s="6"/>
    </row>
    <row r="2" spans="1:2" ht="15">
      <c r="A2" s="78" t="s">
        <v>20</v>
      </c>
      <c r="B2" s="79" t="s">
        <v>21</v>
      </c>
    </row>
    <row r="3" spans="1:2" ht="18.75" customHeight="1">
      <c r="A3" s="76" t="s">
        <v>124</v>
      </c>
      <c r="B3" s="77">
        <v>9169.6620000000003</v>
      </c>
    </row>
    <row r="4" spans="1:2">
      <c r="A4" s="62" t="s">
        <v>101</v>
      </c>
      <c r="B4" s="81">
        <v>935.49</v>
      </c>
    </row>
    <row r="5" spans="1:2">
      <c r="A5" s="62" t="s">
        <v>23</v>
      </c>
      <c r="B5" s="81">
        <v>-5.4790000000000001</v>
      </c>
    </row>
    <row r="6" spans="1:2">
      <c r="A6" s="67" t="s">
        <v>109</v>
      </c>
      <c r="B6" s="81">
        <v>-3660.125</v>
      </c>
    </row>
    <row r="7" spans="1:2">
      <c r="A7" s="63" t="s">
        <v>24</v>
      </c>
      <c r="B7" s="81">
        <v>1.2999999999999999E-2</v>
      </c>
    </row>
    <row r="8" spans="1:2">
      <c r="A8" s="62" t="s">
        <v>25</v>
      </c>
      <c r="B8" s="80">
        <v>-2730.1010000000001</v>
      </c>
    </row>
    <row r="9" spans="1:2" ht="19.5" customHeight="1">
      <c r="A9" s="76" t="s">
        <v>138</v>
      </c>
      <c r="B9" s="77">
        <v>6439.5609999999997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sheetPr>
    <tabColor theme="6" tint="-0.249977111117893"/>
  </sheetPr>
  <dimension ref="A1:E15"/>
  <sheetViews>
    <sheetView zoomScale="130" zoomScaleNormal="130" workbookViewId="0">
      <selection activeCell="B4" sqref="B4:E12"/>
    </sheetView>
  </sheetViews>
  <sheetFormatPr baseColWidth="10" defaultColWidth="9.140625" defaultRowHeight="12.75"/>
  <cols>
    <col min="1" max="1" width="42.28515625" style="8" customWidth="1"/>
    <col min="2" max="3" width="9.140625" style="8"/>
    <col min="4" max="4" width="9.7109375" style="8" bestFit="1" customWidth="1"/>
    <col min="5" max="16384" width="9.140625" style="8"/>
  </cols>
  <sheetData>
    <row r="1" spans="1:5" ht="14.45" customHeight="1">
      <c r="A1" s="205" t="s">
        <v>99</v>
      </c>
      <c r="B1" s="204" t="s">
        <v>127</v>
      </c>
      <c r="C1" s="204"/>
      <c r="D1" s="204" t="s">
        <v>5</v>
      </c>
      <c r="E1" s="204"/>
    </row>
    <row r="2" spans="1:5" ht="14.45" customHeight="1">
      <c r="A2" s="205"/>
      <c r="B2" s="79">
        <v>2023</v>
      </c>
      <c r="C2" s="79">
        <v>2022</v>
      </c>
      <c r="D2" s="204"/>
      <c r="E2" s="204"/>
    </row>
    <row r="3" spans="1:5" ht="14.45" customHeight="1">
      <c r="A3" s="9"/>
      <c r="B3" s="12" t="s">
        <v>6</v>
      </c>
      <c r="C3" s="10" t="s">
        <v>6</v>
      </c>
      <c r="D3" s="11" t="s">
        <v>7</v>
      </c>
      <c r="E3" s="10" t="s">
        <v>6</v>
      </c>
    </row>
    <row r="4" spans="1:5" ht="14.45" customHeight="1">
      <c r="A4" s="71" t="s">
        <v>26</v>
      </c>
      <c r="B4" s="74">
        <v>-6.8360000000000003</v>
      </c>
      <c r="C4" s="72">
        <v>-21.535</v>
      </c>
      <c r="D4" s="178">
        <f>+B4/C4-1</f>
        <v>-0.68256326909681908</v>
      </c>
      <c r="E4" s="61">
        <f>+B4-C4</f>
        <v>14.699</v>
      </c>
    </row>
    <row r="5" spans="1:5" ht="14.45" customHeight="1">
      <c r="A5" s="70" t="s">
        <v>27</v>
      </c>
      <c r="B5" s="84">
        <v>3.4000000000000002E-2</v>
      </c>
      <c r="C5" s="72">
        <v>2.012</v>
      </c>
      <c r="D5" s="178">
        <f t="shared" ref="D5:D10" si="0">+B5/C5-1</f>
        <v>-0.98310139165009935</v>
      </c>
      <c r="E5" s="61">
        <f t="shared" ref="E5:E12" si="1">+B5-C5</f>
        <v>-1.978</v>
      </c>
    </row>
    <row r="6" spans="1:5" ht="14.45" customHeight="1">
      <c r="A6" s="73" t="s">
        <v>28</v>
      </c>
      <c r="B6" s="74">
        <v>-6.8020000000000005</v>
      </c>
      <c r="C6" s="75">
        <v>-19.523</v>
      </c>
      <c r="D6" s="179">
        <f t="shared" si="0"/>
        <v>-0.6515904317983916</v>
      </c>
      <c r="E6" s="57">
        <f t="shared" si="1"/>
        <v>12.721</v>
      </c>
    </row>
    <row r="7" spans="1:5" ht="14.45" customHeight="1">
      <c r="A7" s="71" t="s">
        <v>29</v>
      </c>
      <c r="B7" s="74">
        <v>-2.621</v>
      </c>
      <c r="C7" s="72">
        <v>-11.273999999999999</v>
      </c>
      <c r="D7" s="178">
        <f t="shared" si="0"/>
        <v>-0.76751818343090294</v>
      </c>
      <c r="E7" s="61">
        <f t="shared" si="1"/>
        <v>8.6529999999999987</v>
      </c>
    </row>
    <row r="8" spans="1:5" ht="14.45" customHeight="1">
      <c r="A8" s="70" t="s">
        <v>30</v>
      </c>
      <c r="B8" s="84">
        <v>935.49</v>
      </c>
      <c r="C8" s="60">
        <v>2834.2649999999999</v>
      </c>
      <c r="D8" s="178">
        <f t="shared" si="0"/>
        <v>-0.66993559176717765</v>
      </c>
      <c r="E8" s="61">
        <f t="shared" si="1"/>
        <v>-1898.7749999999999</v>
      </c>
    </row>
    <row r="9" spans="1:5" ht="14.45" customHeight="1">
      <c r="A9" s="71" t="s">
        <v>31</v>
      </c>
      <c r="B9" s="74">
        <v>-17.920000000000002</v>
      </c>
      <c r="C9" s="72">
        <v>-7.9779999999999998</v>
      </c>
      <c r="D9" s="178">
        <f t="shared" si="0"/>
        <v>1.2461769867134622</v>
      </c>
      <c r="E9" s="61">
        <f t="shared" si="1"/>
        <v>-9.9420000000000019</v>
      </c>
    </row>
    <row r="10" spans="1:5" ht="14.45" customHeight="1">
      <c r="A10" s="71" t="s">
        <v>120</v>
      </c>
      <c r="B10" s="74">
        <v>-560.65700000000004</v>
      </c>
      <c r="C10" s="72">
        <v>-6.9550000000000001</v>
      </c>
      <c r="D10" s="178">
        <f t="shared" si="0"/>
        <v>79.612077641984186</v>
      </c>
      <c r="E10" s="61">
        <f t="shared" si="1"/>
        <v>-553.702</v>
      </c>
    </row>
    <row r="11" spans="1:5" ht="14.45" hidden="1" customHeight="1">
      <c r="A11" s="71" t="s">
        <v>102</v>
      </c>
      <c r="B11" s="74">
        <v>0</v>
      </c>
      <c r="C11" s="72">
        <v>-1.2E-2</v>
      </c>
      <c r="D11" s="178">
        <f>+B11/C11-1</f>
        <v>-1</v>
      </c>
      <c r="E11" s="61">
        <f t="shared" si="1"/>
        <v>1.2E-2</v>
      </c>
    </row>
    <row r="12" spans="1:5" ht="16.899999999999999" customHeight="1">
      <c r="A12" s="82" t="s">
        <v>32</v>
      </c>
      <c r="B12" s="83">
        <v>347.49</v>
      </c>
      <c r="C12" s="83">
        <v>2788.5229999999997</v>
      </c>
      <c r="D12" s="181">
        <f>+B12/C12-1</f>
        <v>-0.87538564322402934</v>
      </c>
      <c r="E12" s="83">
        <f t="shared" si="1"/>
        <v>-2441.0329999999994</v>
      </c>
    </row>
    <row r="13" spans="1:5">
      <c r="B13" s="139"/>
    </row>
    <row r="14" spans="1:5">
      <c r="B14" s="162"/>
      <c r="C14" s="162"/>
      <c r="E14" s="60"/>
    </row>
    <row r="15" spans="1:5">
      <c r="B15" s="139"/>
      <c r="C15" s="139"/>
      <c r="D15" s="156"/>
      <c r="E15" s="60"/>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3"/>
  <sheetViews>
    <sheetView zoomScale="115" zoomScaleNormal="115" workbookViewId="0">
      <selection activeCell="B4" sqref="B4:E17"/>
    </sheetView>
  </sheetViews>
  <sheetFormatPr baseColWidth="10" defaultColWidth="9.140625" defaultRowHeight="12.75"/>
  <cols>
    <col min="1" max="1" width="40.85546875" style="8" customWidth="1"/>
    <col min="2" max="5" width="9.85546875" style="8" customWidth="1"/>
    <col min="6" max="16384" width="9.140625" style="8"/>
  </cols>
  <sheetData>
    <row r="1" spans="1:5" ht="15.75" customHeight="1">
      <c r="A1" s="205" t="s">
        <v>116</v>
      </c>
      <c r="B1" s="204" t="s">
        <v>127</v>
      </c>
      <c r="C1" s="204"/>
      <c r="D1" s="204" t="s">
        <v>5</v>
      </c>
      <c r="E1" s="204"/>
    </row>
    <row r="2" spans="1:5" ht="15">
      <c r="A2" s="205"/>
      <c r="B2" s="79">
        <v>2023</v>
      </c>
      <c r="C2" s="79">
        <v>2022</v>
      </c>
      <c r="D2" s="204"/>
      <c r="E2" s="204"/>
    </row>
    <row r="3" spans="1:5" ht="15">
      <c r="A3" s="145" t="s">
        <v>104</v>
      </c>
      <c r="B3" s="140">
        <v>97.197000000000003</v>
      </c>
      <c r="C3" s="140">
        <v>23.687999999999999</v>
      </c>
      <c r="D3" s="182">
        <f>+B3/C3-1</f>
        <v>3.103216818642351</v>
      </c>
      <c r="E3" s="144">
        <f>+B3-C3</f>
        <v>73.509</v>
      </c>
    </row>
    <row r="4" spans="1:5" s="13" customFormat="1">
      <c r="A4" s="87" t="s">
        <v>33</v>
      </c>
      <c r="B4" s="88">
        <v>-527.64200000000005</v>
      </c>
      <c r="C4" s="89">
        <v>-17.940000000000001</v>
      </c>
      <c r="D4" s="183">
        <f>+B4/C4-1</f>
        <v>28.411482720178373</v>
      </c>
      <c r="E4" s="89">
        <f>+B4-C4</f>
        <v>-509.70200000000006</v>
      </c>
    </row>
    <row r="5" spans="1:5">
      <c r="A5" s="90" t="s">
        <v>34</v>
      </c>
      <c r="B5" s="88">
        <v>-225.57599999999999</v>
      </c>
      <c r="C5" s="91">
        <v>-17.936</v>
      </c>
      <c r="D5" s="184">
        <f t="shared" ref="D5" si="0">+B5/C5-1</f>
        <v>11.57671721677074</v>
      </c>
      <c r="E5" s="91">
        <f t="shared" ref="E5" si="1">+B5-C5</f>
        <v>-207.64</v>
      </c>
    </row>
    <row r="6" spans="1:5">
      <c r="A6" s="67" t="s">
        <v>35</v>
      </c>
      <c r="B6" s="85">
        <v>-302.06600000000003</v>
      </c>
      <c r="C6" s="86">
        <v>-4.0000000000013358E-3</v>
      </c>
      <c r="D6" s="184" t="s">
        <v>22</v>
      </c>
      <c r="E6" s="91">
        <f t="shared" ref="E6:E15" si="2">+B6-C6</f>
        <v>-302.06200000000001</v>
      </c>
    </row>
    <row r="7" spans="1:5" s="13" customFormat="1">
      <c r="A7" s="87" t="s">
        <v>36</v>
      </c>
      <c r="B7" s="88">
        <v>2702.8780000000002</v>
      </c>
      <c r="C7" s="89">
        <v>1467.694</v>
      </c>
      <c r="D7" s="185">
        <f t="shared" ref="D7:D15" si="3">+B7/C7-1</f>
        <v>0.84158141956020827</v>
      </c>
      <c r="E7" s="89">
        <f t="shared" si="2"/>
        <v>1235.1840000000002</v>
      </c>
    </row>
    <row r="8" spans="1:5">
      <c r="A8" s="90" t="s">
        <v>139</v>
      </c>
      <c r="B8" s="88">
        <v>-1.9999999999669171E-2</v>
      </c>
      <c r="C8" s="91">
        <v>2.37099999999998</v>
      </c>
      <c r="D8" s="184">
        <f>+B8/C8-1</f>
        <v>-1.0084352593840866</v>
      </c>
      <c r="E8" s="91">
        <f t="shared" ref="E8" si="4">+B8-C8</f>
        <v>-2.3909999999996492</v>
      </c>
    </row>
    <row r="9" spans="1:5">
      <c r="A9" s="67" t="s">
        <v>107</v>
      </c>
      <c r="B9" s="85">
        <v>2694.7669999999998</v>
      </c>
      <c r="C9" s="86">
        <v>1464.972</v>
      </c>
      <c r="D9" s="184">
        <f>+B9/C9-1</f>
        <v>0.83946655635739109</v>
      </c>
      <c r="E9" s="91">
        <f t="shared" ref="E9" si="5">+B9-C9</f>
        <v>1229.7949999999998</v>
      </c>
    </row>
    <row r="10" spans="1:5">
      <c r="A10" s="90" t="s">
        <v>39</v>
      </c>
      <c r="B10" s="88">
        <v>8.1310000000000002</v>
      </c>
      <c r="C10" s="91">
        <v>0.35099999999999998</v>
      </c>
      <c r="D10" s="184">
        <f t="shared" si="3"/>
        <v>22.165242165242166</v>
      </c>
      <c r="E10" s="91">
        <f t="shared" si="2"/>
        <v>7.78</v>
      </c>
    </row>
    <row r="11" spans="1:5" s="13" customFormat="1">
      <c r="A11" s="9" t="s">
        <v>37</v>
      </c>
      <c r="B11" s="85">
        <v>-2130.7829999999999</v>
      </c>
      <c r="C11" s="92">
        <v>-1305.2270000000001</v>
      </c>
      <c r="D11" s="185">
        <f t="shared" si="3"/>
        <v>0.63249994062335491</v>
      </c>
      <c r="E11" s="89">
        <f t="shared" si="2"/>
        <v>-825.55599999999981</v>
      </c>
    </row>
    <row r="12" spans="1:5" s="13" customFormat="1">
      <c r="A12" s="90" t="s">
        <v>141</v>
      </c>
      <c r="B12" s="88">
        <v>-477.69400000000002</v>
      </c>
      <c r="C12" s="91">
        <v>64.304000000000002</v>
      </c>
      <c r="D12" s="184">
        <f t="shared" si="3"/>
        <v>-8.4286825080865881</v>
      </c>
      <c r="E12" s="91">
        <f t="shared" ref="E12" si="6">+B12-C12</f>
        <v>-541.99800000000005</v>
      </c>
    </row>
    <row r="13" spans="1:5">
      <c r="A13" s="90" t="s">
        <v>108</v>
      </c>
      <c r="B13" s="88">
        <v>-1643.711</v>
      </c>
      <c r="C13" s="91">
        <v>-1355.127</v>
      </c>
      <c r="D13" s="186">
        <f t="shared" ref="D13" si="7">+B13/C13-1</f>
        <v>0.21295716194865877</v>
      </c>
      <c r="E13" s="91">
        <f t="shared" ref="E13" si="8">+B13-C13</f>
        <v>-288.58400000000006</v>
      </c>
    </row>
    <row r="14" spans="1:5">
      <c r="A14" s="90" t="s">
        <v>38</v>
      </c>
      <c r="B14" s="88">
        <v>-9.3779999999999291</v>
      </c>
      <c r="C14" s="91">
        <v>-14.404000000000224</v>
      </c>
      <c r="D14" s="187">
        <f t="shared" si="3"/>
        <v>-0.34893085254097589</v>
      </c>
      <c r="E14" s="91">
        <f t="shared" si="2"/>
        <v>5.0260000000002947</v>
      </c>
    </row>
    <row r="15" spans="1:5">
      <c r="A15" s="87" t="s">
        <v>114</v>
      </c>
      <c r="B15" s="88">
        <v>-19.713000000000001</v>
      </c>
      <c r="C15" s="91">
        <v>-31.834</v>
      </c>
      <c r="D15" s="187">
        <f t="shared" si="3"/>
        <v>-0.38075642394923659</v>
      </c>
      <c r="E15" s="91">
        <f t="shared" si="2"/>
        <v>12.120999999999999</v>
      </c>
    </row>
    <row r="16" spans="1:5">
      <c r="A16" s="137" t="s">
        <v>115</v>
      </c>
      <c r="B16" s="147">
        <v>24.740000000000009</v>
      </c>
      <c r="C16" s="147">
        <v>112.69299999999981</v>
      </c>
      <c r="D16" s="188">
        <f>+B16/C16-1</f>
        <v>-0.78046551249855756</v>
      </c>
      <c r="E16" s="147">
        <f>+B16-C16</f>
        <v>-87.952999999999804</v>
      </c>
    </row>
    <row r="17" spans="1:5" ht="17.25" customHeight="1">
      <c r="A17" s="145" t="s">
        <v>103</v>
      </c>
      <c r="B17" s="144">
        <v>121.93700000000001</v>
      </c>
      <c r="C17" s="144">
        <v>136.3809999999998</v>
      </c>
      <c r="D17" s="189">
        <f>+B17/C17-1</f>
        <v>-0.10590918089763102</v>
      </c>
      <c r="E17" s="144">
        <f>+B17-C17</f>
        <v>-14.443999999999789</v>
      </c>
    </row>
    <row r="18" spans="1:5">
      <c r="B18" s="14"/>
      <c r="C18" s="14"/>
      <c r="D18" s="148"/>
      <c r="E18" s="86"/>
    </row>
    <row r="19" spans="1:5">
      <c r="B19" s="139"/>
      <c r="C19" s="139"/>
      <c r="D19" s="148"/>
      <c r="E19" s="86"/>
    </row>
    <row r="20" spans="1:5">
      <c r="B20" s="139"/>
      <c r="C20" s="139"/>
      <c r="D20" s="148"/>
      <c r="E20" s="86"/>
    </row>
    <row r="21" spans="1:5">
      <c r="B21" s="120"/>
      <c r="D21" s="143"/>
      <c r="E21" s="92"/>
    </row>
    <row r="22" spans="1:5">
      <c r="B22" s="139"/>
      <c r="D22" s="142"/>
      <c r="E22" s="141"/>
    </row>
    <row r="23" spans="1:5">
      <c r="D23" s="142"/>
      <c r="E23" s="141"/>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activeCell="D3" sqref="D3:D4"/>
    </sheetView>
  </sheetViews>
  <sheetFormatPr baseColWidth="10" defaultColWidth="9.140625" defaultRowHeight="12.75"/>
  <cols>
    <col min="1" max="1" width="17" style="8" bestFit="1" customWidth="1"/>
    <col min="2" max="2" width="9.140625" style="8"/>
    <col min="3" max="3" width="20.42578125" style="8" customWidth="1"/>
    <col min="4" max="5" width="19" style="8" customWidth="1"/>
    <col min="6" max="16384" width="9.140625" style="8"/>
  </cols>
  <sheetData>
    <row r="1" spans="1:5" ht="15" customHeight="1">
      <c r="A1" s="215" t="s">
        <v>100</v>
      </c>
      <c r="B1" s="79"/>
      <c r="C1" s="79"/>
      <c r="D1" s="204" t="s">
        <v>140</v>
      </c>
      <c r="E1" s="204" t="s">
        <v>119</v>
      </c>
    </row>
    <row r="2" spans="1:5" ht="15">
      <c r="A2" s="216"/>
      <c r="B2" s="79"/>
      <c r="C2" s="79"/>
      <c r="D2" s="214"/>
      <c r="E2" s="214"/>
    </row>
    <row r="3" spans="1:5">
      <c r="A3" s="206" t="s">
        <v>40</v>
      </c>
      <c r="B3" s="208" t="s">
        <v>41</v>
      </c>
      <c r="C3" s="93" t="s">
        <v>42</v>
      </c>
      <c r="D3" s="210">
        <v>7.830968953790455</v>
      </c>
      <c r="E3" s="212">
        <v>0.26900000000000002</v>
      </c>
    </row>
    <row r="4" spans="1:5">
      <c r="A4" s="207"/>
      <c r="B4" s="209"/>
      <c r="C4" s="94" t="s">
        <v>43</v>
      </c>
      <c r="D4" s="211"/>
      <c r="E4" s="213"/>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activeCell="D8" sqref="D8:D10"/>
    </sheetView>
  </sheetViews>
  <sheetFormatPr baseColWidth="10" defaultColWidth="9.140625" defaultRowHeight="12.75"/>
  <cols>
    <col min="1" max="1" width="25.28515625" style="15" bestFit="1" customWidth="1"/>
    <col min="2" max="2" width="5.42578125" style="15" customWidth="1"/>
    <col min="3" max="3" width="26" style="15" customWidth="1"/>
    <col min="4" max="5" width="11.28515625" style="15" customWidth="1"/>
    <col min="6" max="16384" width="9.140625" style="15"/>
  </cols>
  <sheetData>
    <row r="1" spans="1:16" ht="45.75" customHeight="1">
      <c r="A1" s="65" t="s">
        <v>44</v>
      </c>
      <c r="B1" s="65"/>
      <c r="C1" s="65"/>
      <c r="D1" s="66" t="s">
        <v>142</v>
      </c>
      <c r="E1" s="66" t="s">
        <v>118</v>
      </c>
      <c r="F1" s="165"/>
      <c r="G1" s="165"/>
      <c r="H1" s="165"/>
      <c r="I1" s="165"/>
      <c r="J1" s="165"/>
      <c r="K1" s="165"/>
      <c r="L1" s="165"/>
      <c r="M1" s="165"/>
      <c r="N1" s="165"/>
      <c r="O1" s="165"/>
      <c r="P1" s="165"/>
    </row>
    <row r="2" spans="1:16">
      <c r="A2" s="217" t="s">
        <v>45</v>
      </c>
      <c r="B2" s="219" t="s">
        <v>41</v>
      </c>
      <c r="C2" s="95" t="s">
        <v>46</v>
      </c>
      <c r="D2" s="221">
        <v>4.5455292596887686E-2</v>
      </c>
      <c r="E2" s="223">
        <v>0.30099999999999999</v>
      </c>
      <c r="F2" s="165"/>
      <c r="G2" s="165"/>
      <c r="H2" s="165"/>
      <c r="I2" s="165"/>
      <c r="J2" s="165"/>
      <c r="K2" s="165"/>
      <c r="L2" s="165"/>
      <c r="M2" s="165"/>
      <c r="N2" s="165"/>
      <c r="O2" s="165"/>
      <c r="P2" s="165"/>
    </row>
    <row r="3" spans="1:16">
      <c r="A3" s="218"/>
      <c r="B3" s="220"/>
      <c r="C3" s="96" t="s">
        <v>47</v>
      </c>
      <c r="D3" s="222"/>
      <c r="E3" s="224"/>
      <c r="F3" s="165"/>
      <c r="G3" s="165"/>
      <c r="H3" s="165"/>
      <c r="I3" s="165"/>
      <c r="J3" s="165"/>
      <c r="K3" s="165"/>
      <c r="L3" s="165"/>
      <c r="M3" s="165"/>
      <c r="N3" s="165"/>
      <c r="O3" s="165"/>
      <c r="P3" s="165"/>
    </row>
    <row r="4" spans="1:16">
      <c r="A4" s="225" t="s">
        <v>48</v>
      </c>
      <c r="B4" s="226" t="s">
        <v>41</v>
      </c>
      <c r="C4" s="20" t="s">
        <v>43</v>
      </c>
      <c r="D4" s="227">
        <v>0.71258406105288163</v>
      </c>
      <c r="E4" s="228">
        <v>0.95399999999999996</v>
      </c>
      <c r="F4" s="165"/>
      <c r="G4" s="165"/>
      <c r="H4" s="165"/>
      <c r="I4" s="165"/>
      <c r="J4" s="165"/>
      <c r="K4" s="165"/>
      <c r="L4" s="165"/>
      <c r="M4" s="165"/>
      <c r="N4" s="165"/>
      <c r="O4" s="165"/>
      <c r="P4" s="165"/>
    </row>
    <row r="5" spans="1:16">
      <c r="A5" s="225"/>
      <c r="B5" s="226"/>
      <c r="C5" s="3" t="s">
        <v>46</v>
      </c>
      <c r="D5" s="227"/>
      <c r="E5" s="228"/>
      <c r="F5" s="165"/>
      <c r="G5" s="165"/>
      <c r="H5" s="165"/>
      <c r="I5" s="165"/>
      <c r="J5" s="165"/>
      <c r="K5" s="165"/>
      <c r="L5" s="165"/>
      <c r="M5" s="165"/>
      <c r="N5" s="165"/>
      <c r="O5" s="165"/>
      <c r="P5" s="165"/>
    </row>
    <row r="6" spans="1:16">
      <c r="A6" s="217" t="s">
        <v>49</v>
      </c>
      <c r="B6" s="219" t="s">
        <v>41</v>
      </c>
      <c r="C6" s="95" t="s">
        <v>50</v>
      </c>
      <c r="D6" s="221">
        <v>0.28741593894711837</v>
      </c>
      <c r="E6" s="223">
        <v>4.5999999999999999E-2</v>
      </c>
      <c r="F6" s="165"/>
      <c r="G6" s="165"/>
      <c r="H6" s="165"/>
      <c r="I6" s="165"/>
      <c r="J6" s="165"/>
      <c r="K6" s="165"/>
      <c r="L6" s="165"/>
      <c r="M6" s="165"/>
      <c r="N6" s="165"/>
      <c r="O6" s="165"/>
      <c r="P6" s="165"/>
    </row>
    <row r="7" spans="1:16">
      <c r="A7" s="218"/>
      <c r="B7" s="220"/>
      <c r="C7" s="96" t="s">
        <v>46</v>
      </c>
      <c r="D7" s="222"/>
      <c r="E7" s="224"/>
      <c r="F7" s="165"/>
      <c r="G7" s="165"/>
      <c r="H7" s="165"/>
      <c r="I7" s="165"/>
      <c r="J7" s="165"/>
      <c r="K7" s="165"/>
      <c r="L7" s="165"/>
      <c r="M7" s="165"/>
      <c r="N7" s="165"/>
      <c r="O7" s="165"/>
      <c r="P7" s="165"/>
    </row>
    <row r="8" spans="1:16">
      <c r="A8" s="217" t="s">
        <v>51</v>
      </c>
      <c r="B8" s="219" t="s">
        <v>41</v>
      </c>
      <c r="C8" s="97" t="s">
        <v>52</v>
      </c>
      <c r="D8" s="229">
        <v>347.48874475391068</v>
      </c>
      <c r="E8" s="232">
        <v>267.7</v>
      </c>
      <c r="F8" s="165"/>
      <c r="G8" s="165"/>
      <c r="H8" s="165"/>
      <c r="I8" s="165"/>
      <c r="J8" s="165"/>
      <c r="K8" s="165"/>
      <c r="L8" s="165"/>
      <c r="M8" s="165"/>
      <c r="N8" s="165"/>
      <c r="O8" s="165"/>
      <c r="P8" s="165"/>
    </row>
    <row r="9" spans="1:16">
      <c r="A9" s="225"/>
      <c r="B9" s="226"/>
      <c r="C9" s="3" t="s">
        <v>121</v>
      </c>
      <c r="D9" s="230"/>
      <c r="E9" s="233"/>
      <c r="F9" s="165"/>
      <c r="G9" s="165"/>
      <c r="H9" s="165"/>
      <c r="I9" s="165"/>
      <c r="J9" s="165"/>
      <c r="K9" s="165"/>
      <c r="L9" s="195"/>
      <c r="M9" s="165"/>
      <c r="N9" s="165"/>
      <c r="O9" s="165"/>
      <c r="P9" s="165"/>
    </row>
    <row r="10" spans="1:16">
      <c r="A10" s="218"/>
      <c r="B10" s="220"/>
      <c r="C10" s="96" t="s">
        <v>122</v>
      </c>
      <c r="D10" s="231"/>
      <c r="E10" s="234"/>
      <c r="F10" s="165"/>
      <c r="G10" s="165"/>
      <c r="H10" s="165"/>
      <c r="I10" s="165"/>
      <c r="J10" s="165"/>
      <c r="K10" s="165"/>
      <c r="L10" s="195"/>
      <c r="M10" s="165"/>
      <c r="N10" s="165"/>
      <c r="O10" s="165"/>
      <c r="P10" s="165"/>
    </row>
    <row r="11" spans="1:16">
      <c r="C11" s="165"/>
      <c r="D11" s="138"/>
      <c r="E11" s="138"/>
      <c r="F11" s="165"/>
      <c r="G11" s="165"/>
      <c r="H11" s="165"/>
      <c r="I11" s="165"/>
      <c r="J11" s="165"/>
      <c r="K11" s="165"/>
      <c r="L11" s="165"/>
      <c r="M11" s="165"/>
      <c r="N11" s="165"/>
      <c r="O11" s="165"/>
      <c r="P11" s="165"/>
    </row>
    <row r="12" spans="1:16">
      <c r="C12" s="165"/>
      <c r="D12" s="158"/>
      <c r="E12" s="158"/>
      <c r="F12" s="165"/>
      <c r="G12" s="165"/>
      <c r="H12" s="165"/>
      <c r="I12" s="165"/>
      <c r="J12" s="165"/>
      <c r="K12" s="165"/>
      <c r="L12" s="165"/>
      <c r="M12" s="165"/>
      <c r="N12" s="165"/>
      <c r="O12" s="165"/>
      <c r="P12" s="165"/>
    </row>
    <row r="13" spans="1:16">
      <c r="C13" s="165"/>
      <c r="D13" s="138"/>
      <c r="E13" s="138"/>
      <c r="F13" s="165"/>
      <c r="G13" s="165"/>
      <c r="H13" s="165"/>
      <c r="I13" s="165"/>
      <c r="J13" s="165"/>
      <c r="K13" s="165"/>
      <c r="L13" s="165"/>
      <c r="M13" s="165"/>
      <c r="N13" s="165"/>
      <c r="O13" s="165"/>
      <c r="P13" s="165"/>
    </row>
    <row r="14" spans="1:16">
      <c r="C14" s="165"/>
      <c r="D14" s="171"/>
      <c r="E14" s="171"/>
      <c r="F14" s="165"/>
      <c r="G14" s="165"/>
      <c r="H14" s="165"/>
      <c r="I14" s="165"/>
      <c r="J14" s="165"/>
      <c r="K14" s="165"/>
      <c r="L14" s="165"/>
      <c r="M14" s="165"/>
      <c r="N14" s="165"/>
      <c r="O14" s="165"/>
      <c r="P14" s="165"/>
    </row>
    <row r="15" spans="1:16">
      <c r="C15" s="165"/>
      <c r="D15" s="138"/>
      <c r="E15" s="138"/>
      <c r="F15" s="165"/>
      <c r="G15" s="165"/>
      <c r="H15" s="165"/>
      <c r="I15" s="165"/>
      <c r="J15" s="165"/>
      <c r="K15" s="165"/>
      <c r="L15" s="165"/>
      <c r="M15" s="165"/>
      <c r="N15" s="165"/>
      <c r="O15" s="165"/>
      <c r="P15" s="165"/>
    </row>
    <row r="16" spans="1:16">
      <c r="C16" s="165"/>
      <c r="D16" s="138"/>
      <c r="E16" s="138"/>
      <c r="F16" s="165"/>
      <c r="G16" s="165"/>
      <c r="H16" s="165"/>
      <c r="I16" s="165"/>
      <c r="J16" s="165"/>
      <c r="K16" s="165"/>
      <c r="L16" s="165"/>
      <c r="M16" s="165"/>
      <c r="N16" s="165"/>
      <c r="O16" s="165"/>
      <c r="P16" s="165"/>
    </row>
    <row r="17" spans="6:16">
      <c r="F17" s="165"/>
      <c r="G17" s="165"/>
      <c r="H17" s="165"/>
      <c r="I17" s="165"/>
      <c r="J17" s="165"/>
      <c r="K17" s="165"/>
      <c r="L17" s="165"/>
      <c r="M17" s="165"/>
      <c r="N17" s="165"/>
      <c r="O17" s="165"/>
      <c r="P17" s="165"/>
    </row>
    <row r="18" spans="6:16">
      <c r="F18" s="165"/>
      <c r="G18" s="165"/>
      <c r="H18" s="165"/>
      <c r="I18" s="165"/>
      <c r="J18" s="165"/>
      <c r="K18" s="165"/>
      <c r="L18" s="165"/>
      <c r="M18" s="165"/>
      <c r="N18" s="165"/>
      <c r="O18" s="165"/>
      <c r="P18" s="165"/>
    </row>
    <row r="19" spans="6:16">
      <c r="F19" s="165"/>
      <c r="G19" s="165"/>
      <c r="H19" s="165"/>
      <c r="I19" s="165"/>
      <c r="J19" s="165"/>
      <c r="K19" s="165"/>
      <c r="L19" s="165"/>
      <c r="M19" s="165"/>
      <c r="N19" s="165"/>
      <c r="O19" s="165"/>
      <c r="P19" s="165"/>
    </row>
    <row r="20" spans="6:16">
      <c r="F20" s="165"/>
      <c r="G20" s="165"/>
      <c r="H20" s="165"/>
      <c r="I20" s="165"/>
      <c r="J20" s="165"/>
      <c r="K20" s="165"/>
      <c r="L20" s="165"/>
      <c r="M20" s="165"/>
      <c r="N20" s="165"/>
      <c r="O20" s="165"/>
      <c r="P20" s="165"/>
    </row>
    <row r="21" spans="6:16">
      <c r="F21" s="165"/>
      <c r="G21" s="165"/>
      <c r="H21" s="165"/>
      <c r="I21" s="165"/>
      <c r="J21" s="165"/>
      <c r="K21" s="165"/>
      <c r="L21" s="165"/>
      <c r="M21" s="165"/>
      <c r="N21" s="165"/>
      <c r="O21" s="165"/>
      <c r="P21" s="165"/>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H22"/>
  <sheetViews>
    <sheetView zoomScale="115" zoomScaleNormal="115" workbookViewId="0">
      <selection activeCell="A14" sqref="A14:E14"/>
    </sheetView>
  </sheetViews>
  <sheetFormatPr baseColWidth="10" defaultColWidth="9.140625" defaultRowHeight="12.75"/>
  <cols>
    <col min="1" max="1" width="23.7109375" style="1" bestFit="1" customWidth="1"/>
    <col min="2" max="2" width="9.140625" style="1"/>
    <col min="3" max="3" width="27.7109375" style="1" customWidth="1"/>
    <col min="4" max="5" width="11.42578125" style="1" customWidth="1"/>
    <col min="6" max="16384" width="9.140625" style="1"/>
  </cols>
  <sheetData>
    <row r="1" spans="1:8" s="17" customFormat="1" ht="38.25">
      <c r="A1" s="65" t="s">
        <v>53</v>
      </c>
      <c r="B1" s="65"/>
      <c r="C1" s="65"/>
      <c r="D1" s="66" t="s">
        <v>131</v>
      </c>
      <c r="E1" s="66" t="s">
        <v>143</v>
      </c>
    </row>
    <row r="2" spans="1:8">
      <c r="A2" s="235" t="s">
        <v>54</v>
      </c>
      <c r="B2" s="219" t="s">
        <v>41</v>
      </c>
      <c r="C2" s="95" t="s">
        <v>55</v>
      </c>
      <c r="D2" s="221">
        <v>0.44165620582078519</v>
      </c>
      <c r="E2" s="223">
        <v>0.86899999999999999</v>
      </c>
    </row>
    <row r="3" spans="1:8">
      <c r="A3" s="236"/>
      <c r="B3" s="220"/>
      <c r="C3" s="96" t="s">
        <v>56</v>
      </c>
      <c r="D3" s="222"/>
      <c r="E3" s="224"/>
    </row>
    <row r="4" spans="1:8">
      <c r="A4" s="235" t="s">
        <v>57</v>
      </c>
      <c r="B4" s="219" t="s">
        <v>41</v>
      </c>
      <c r="C4" s="95" t="s">
        <v>55</v>
      </c>
      <c r="D4" s="221">
        <v>0.38848688387483987</v>
      </c>
      <c r="E4" s="223">
        <v>0.68200000000000005</v>
      </c>
    </row>
    <row r="5" spans="1:8">
      <c r="A5" s="236"/>
      <c r="B5" s="220"/>
      <c r="C5" s="96" t="s">
        <v>58</v>
      </c>
      <c r="D5" s="222"/>
      <c r="E5" s="224"/>
    </row>
    <row r="6" spans="1:8">
      <c r="A6" s="239" t="s">
        <v>59</v>
      </c>
      <c r="B6" s="226" t="s">
        <v>41</v>
      </c>
      <c r="C6" s="3" t="s">
        <v>60</v>
      </c>
      <c r="D6" s="227">
        <v>0.73642329296999509</v>
      </c>
      <c r="E6" s="223">
        <v>0.34100000000000003</v>
      </c>
    </row>
    <row r="7" spans="1:8">
      <c r="A7" s="239"/>
      <c r="B7" s="226"/>
      <c r="C7" s="20" t="s">
        <v>61</v>
      </c>
      <c r="D7" s="227"/>
      <c r="E7" s="228"/>
      <c r="G7" s="138"/>
    </row>
    <row r="8" spans="1:8">
      <c r="A8" s="239"/>
      <c r="B8" s="226"/>
      <c r="C8" s="3" t="s">
        <v>62</v>
      </c>
      <c r="D8" s="227"/>
      <c r="E8" s="224"/>
      <c r="G8" s="118"/>
    </row>
    <row r="9" spans="1:8">
      <c r="A9" s="235" t="s">
        <v>117</v>
      </c>
      <c r="B9" s="219" t="s">
        <v>41</v>
      </c>
      <c r="C9" s="95" t="s">
        <v>105</v>
      </c>
      <c r="D9" s="221">
        <v>0.82113175380233061</v>
      </c>
      <c r="E9" s="223">
        <v>0.246</v>
      </c>
      <c r="G9" s="118"/>
    </row>
    <row r="10" spans="1:8">
      <c r="A10" s="236"/>
      <c r="B10" s="220"/>
      <c r="C10" s="96" t="s">
        <v>55</v>
      </c>
      <c r="D10" s="222"/>
      <c r="E10" s="224"/>
      <c r="G10" s="118"/>
      <c r="H10" s="117"/>
    </row>
    <row r="11" spans="1:8">
      <c r="A11" s="235" t="s">
        <v>63</v>
      </c>
      <c r="B11" s="219" t="s">
        <v>41</v>
      </c>
      <c r="C11" s="95" t="s">
        <v>55</v>
      </c>
      <c r="D11" s="240">
        <v>6.0837325260929762E-2</v>
      </c>
      <c r="E11" s="242">
        <v>0.108</v>
      </c>
      <c r="G11" s="118"/>
    </row>
    <row r="12" spans="1:8">
      <c r="A12" s="236"/>
      <c r="B12" s="220"/>
      <c r="C12" s="96" t="s">
        <v>64</v>
      </c>
      <c r="D12" s="241"/>
      <c r="E12" s="243"/>
    </row>
    <row r="13" spans="1:8" ht="25.5" customHeight="1">
      <c r="A13" s="238" t="s">
        <v>65</v>
      </c>
      <c r="B13" s="238"/>
      <c r="C13" s="238"/>
      <c r="D13" s="172">
        <v>54.45</v>
      </c>
      <c r="E13" s="174">
        <v>67</v>
      </c>
    </row>
    <row r="14" spans="1:8" ht="27.75" customHeight="1">
      <c r="A14" s="237" t="s">
        <v>144</v>
      </c>
      <c r="B14" s="237"/>
      <c r="C14" s="237"/>
      <c r="D14" s="237"/>
      <c r="E14" s="237"/>
    </row>
    <row r="19" spans="3:3">
      <c r="C19" s="194"/>
    </row>
    <row r="21" spans="3:3">
      <c r="C21" s="194"/>
    </row>
    <row r="22" spans="3:3">
      <c r="C22" s="117"/>
    </row>
  </sheetData>
  <mergeCells count="22">
    <mergeCell ref="A14:E14"/>
    <mergeCell ref="A13:C13"/>
    <mergeCell ref="A6:A8"/>
    <mergeCell ref="B6:B8"/>
    <mergeCell ref="D6:D8"/>
    <mergeCell ref="B9:B10"/>
    <mergeCell ref="E6:E8"/>
    <mergeCell ref="A11:A12"/>
    <mergeCell ref="B11:B12"/>
    <mergeCell ref="D11:D12"/>
    <mergeCell ref="E11:E12"/>
    <mergeCell ref="A9:A10"/>
    <mergeCell ref="D9:D10"/>
    <mergeCell ref="E9:E10"/>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I48"/>
  <sheetViews>
    <sheetView topLeftCell="A13" workbookViewId="0">
      <selection activeCell="C35" sqref="C35:F37"/>
    </sheetView>
  </sheetViews>
  <sheetFormatPr baseColWidth="10" defaultColWidth="9.140625" defaultRowHeight="12.75"/>
  <cols>
    <col min="1" max="1" width="60.42578125" style="8" bestFit="1" customWidth="1"/>
    <col min="2" max="2" width="10.7109375" style="8" bestFit="1" customWidth="1"/>
    <col min="3" max="4" width="13.7109375" style="113" customWidth="1"/>
    <col min="5" max="5" width="8.7109375" style="8" bestFit="1" customWidth="1"/>
    <col min="6" max="16384" width="9.140625" style="8"/>
  </cols>
  <sheetData>
    <row r="1" spans="1:8" ht="15">
      <c r="A1" s="244" t="s">
        <v>89</v>
      </c>
      <c r="B1" s="99"/>
      <c r="C1" s="204" t="s">
        <v>133</v>
      </c>
      <c r="D1" s="204"/>
      <c r="E1" s="215" t="s">
        <v>5</v>
      </c>
      <c r="F1" s="215"/>
    </row>
    <row r="2" spans="1:8" ht="15">
      <c r="A2" s="244"/>
      <c r="B2" s="100"/>
      <c r="C2" s="79">
        <v>2023</v>
      </c>
      <c r="D2" s="79">
        <v>2022</v>
      </c>
      <c r="E2" s="101" t="s">
        <v>7</v>
      </c>
      <c r="F2" s="102" t="s">
        <v>92</v>
      </c>
    </row>
    <row r="3" spans="1:8" ht="15" customHeight="1">
      <c r="A3" s="105" t="s">
        <v>66</v>
      </c>
      <c r="B3" s="106"/>
      <c r="C3" s="123">
        <v>258</v>
      </c>
      <c r="D3" s="149">
        <v>253</v>
      </c>
      <c r="E3" s="190">
        <f>+C3/D3-1</f>
        <v>1.9762845849802479E-2</v>
      </c>
      <c r="F3" s="125">
        <f>+C3-D3</f>
        <v>5</v>
      </c>
    </row>
    <row r="4" spans="1:8" ht="15" customHeight="1">
      <c r="A4" s="21" t="s">
        <v>67</v>
      </c>
      <c r="B4" s="19"/>
      <c r="C4" s="123">
        <v>124</v>
      </c>
      <c r="D4" s="116">
        <v>119</v>
      </c>
      <c r="E4" s="191">
        <f t="shared" ref="E4:E17" si="0">+C4/D4-1</f>
        <v>4.2016806722689148E-2</v>
      </c>
      <c r="F4" s="125">
        <f t="shared" ref="F4:F17" si="1">+C4-D4</f>
        <v>5</v>
      </c>
    </row>
    <row r="5" spans="1:8" ht="15" customHeight="1">
      <c r="A5" s="107" t="s">
        <v>68</v>
      </c>
      <c r="B5" s="106"/>
      <c r="C5" s="123">
        <v>134</v>
      </c>
      <c r="D5" s="149">
        <v>134</v>
      </c>
      <c r="E5" s="190">
        <f t="shared" si="0"/>
        <v>0</v>
      </c>
      <c r="F5" s="125">
        <f t="shared" si="1"/>
        <v>0</v>
      </c>
    </row>
    <row r="6" spans="1:8" ht="15" customHeight="1">
      <c r="A6" s="18" t="s">
        <v>69</v>
      </c>
      <c r="B6" s="19" t="s">
        <v>0</v>
      </c>
      <c r="C6" s="123">
        <v>1865</v>
      </c>
      <c r="D6" s="154">
        <v>1771</v>
      </c>
      <c r="E6" s="191">
        <f t="shared" si="0"/>
        <v>5.3077357425183491E-2</v>
      </c>
      <c r="F6" s="125">
        <f t="shared" si="1"/>
        <v>94</v>
      </c>
    </row>
    <row r="7" spans="1:8" ht="15" customHeight="1">
      <c r="A7" s="108" t="s">
        <v>70</v>
      </c>
      <c r="B7" s="106" t="s">
        <v>0</v>
      </c>
      <c r="C7" s="123">
        <v>2876</v>
      </c>
      <c r="D7" s="154">
        <v>3030</v>
      </c>
      <c r="E7" s="190">
        <f t="shared" si="0"/>
        <v>-5.0825082508250796E-2</v>
      </c>
      <c r="F7" s="125">
        <f t="shared" si="1"/>
        <v>-154</v>
      </c>
    </row>
    <row r="8" spans="1:8" ht="15" customHeight="1">
      <c r="A8" s="18" t="s">
        <v>71</v>
      </c>
      <c r="B8" s="19" t="s">
        <v>112</v>
      </c>
      <c r="C8" s="123">
        <v>625</v>
      </c>
      <c r="D8" s="154">
        <v>703</v>
      </c>
      <c r="E8" s="191">
        <f t="shared" si="0"/>
        <v>-0.11095305832147939</v>
      </c>
      <c r="F8" s="125">
        <f t="shared" si="1"/>
        <v>-78</v>
      </c>
    </row>
    <row r="9" spans="1:8" ht="15" customHeight="1">
      <c r="A9" s="108" t="s">
        <v>72</v>
      </c>
      <c r="B9" s="106" t="s">
        <v>95</v>
      </c>
      <c r="C9" s="123">
        <v>1761</v>
      </c>
      <c r="D9" s="154">
        <v>2855</v>
      </c>
      <c r="E9" s="190">
        <f t="shared" si="0"/>
        <v>-0.38318739054290718</v>
      </c>
      <c r="F9" s="125">
        <f t="shared" si="1"/>
        <v>-1094</v>
      </c>
    </row>
    <row r="10" spans="1:8" ht="15" customHeight="1">
      <c r="A10" s="18" t="s">
        <v>73</v>
      </c>
      <c r="B10" s="19" t="s">
        <v>0</v>
      </c>
      <c r="C10" s="123">
        <v>5807</v>
      </c>
      <c r="D10" s="154">
        <v>6012</v>
      </c>
      <c r="E10" s="191">
        <f t="shared" si="0"/>
        <v>-3.4098469727212199E-2</v>
      </c>
      <c r="F10" s="125">
        <f t="shared" si="1"/>
        <v>-205</v>
      </c>
    </row>
    <row r="11" spans="1:8" ht="15" customHeight="1">
      <c r="A11" s="108" t="s">
        <v>74</v>
      </c>
      <c r="B11" s="106" t="s">
        <v>6</v>
      </c>
      <c r="C11" s="123">
        <v>10847</v>
      </c>
      <c r="D11" s="154">
        <v>18562</v>
      </c>
      <c r="E11" s="190">
        <f t="shared" si="0"/>
        <v>-0.41563409115397043</v>
      </c>
      <c r="F11" s="125">
        <f t="shared" si="1"/>
        <v>-7715</v>
      </c>
    </row>
    <row r="12" spans="1:8" ht="15" customHeight="1">
      <c r="A12" s="108" t="s">
        <v>75</v>
      </c>
      <c r="B12" s="106" t="s">
        <v>6</v>
      </c>
      <c r="C12" s="123">
        <v>-6330</v>
      </c>
      <c r="D12" s="125">
        <v>-6976</v>
      </c>
      <c r="E12" s="199">
        <f t="shared" si="0"/>
        <v>-9.2603211009174347E-2</v>
      </c>
      <c r="F12" s="125">
        <f t="shared" si="1"/>
        <v>646</v>
      </c>
    </row>
    <row r="13" spans="1:8" ht="15" customHeight="1">
      <c r="A13" s="18" t="s">
        <v>1</v>
      </c>
      <c r="B13" s="106" t="s">
        <v>6</v>
      </c>
      <c r="C13" s="123">
        <v>3775</v>
      </c>
      <c r="D13" s="154">
        <v>10942</v>
      </c>
      <c r="E13" s="191">
        <f t="shared" si="0"/>
        <v>-0.65499908609029434</v>
      </c>
      <c r="F13" s="125">
        <f t="shared" si="1"/>
        <v>-7167</v>
      </c>
      <c r="H13" s="22"/>
    </row>
    <row r="14" spans="1:8" ht="15" customHeight="1">
      <c r="A14" s="108" t="s">
        <v>2</v>
      </c>
      <c r="B14" s="106" t="s">
        <v>6</v>
      </c>
      <c r="C14" s="123">
        <v>2762</v>
      </c>
      <c r="D14" s="154">
        <v>9919</v>
      </c>
      <c r="E14" s="190">
        <f t="shared" si="0"/>
        <v>-0.72154451053533619</v>
      </c>
      <c r="F14" s="125">
        <f t="shared" si="1"/>
        <v>-7157</v>
      </c>
    </row>
    <row r="15" spans="1:8" ht="15" customHeight="1">
      <c r="A15" s="18" t="s">
        <v>91</v>
      </c>
      <c r="B15" s="106" t="s">
        <v>6</v>
      </c>
      <c r="C15" s="123">
        <v>3133</v>
      </c>
      <c r="D15" s="166">
        <v>9466</v>
      </c>
      <c r="E15" s="191">
        <f t="shared" si="0"/>
        <v>-0.66902598774561595</v>
      </c>
      <c r="F15" s="125">
        <f t="shared" si="1"/>
        <v>-6333</v>
      </c>
      <c r="G15" s="163"/>
    </row>
    <row r="16" spans="1:8" ht="15" customHeight="1">
      <c r="A16" s="108" t="s">
        <v>76</v>
      </c>
      <c r="B16" s="106" t="s">
        <v>6</v>
      </c>
      <c r="C16" s="123">
        <v>4143</v>
      </c>
      <c r="D16" s="135">
        <v>10198</v>
      </c>
      <c r="E16" s="190">
        <f t="shared" si="0"/>
        <v>-0.59374387134732298</v>
      </c>
      <c r="F16" s="125">
        <f t="shared" si="1"/>
        <v>-6055</v>
      </c>
    </row>
    <row r="17" spans="1:6" ht="15" customHeight="1">
      <c r="A17" s="108" t="s">
        <v>77</v>
      </c>
      <c r="B17" s="106" t="s">
        <v>6</v>
      </c>
      <c r="C17" s="123">
        <v>1199</v>
      </c>
      <c r="D17" s="135">
        <v>1204</v>
      </c>
      <c r="E17" s="190">
        <f t="shared" si="0"/>
        <v>-4.1528239202658357E-3</v>
      </c>
      <c r="F17" s="125">
        <f t="shared" si="1"/>
        <v>-5</v>
      </c>
    </row>
    <row r="18" spans="1:6" ht="15">
      <c r="A18" s="103" t="s">
        <v>88</v>
      </c>
      <c r="B18" s="104"/>
      <c r="C18" s="111"/>
      <c r="D18" s="111"/>
      <c r="E18" s="169"/>
      <c r="F18" s="114"/>
    </row>
    <row r="19" spans="1:6" ht="15" customHeight="1">
      <c r="A19" s="108" t="s">
        <v>80</v>
      </c>
      <c r="B19" s="106"/>
      <c r="C19" s="150">
        <v>0.3480224946989951</v>
      </c>
      <c r="D19" s="159">
        <v>0.58948389182200189</v>
      </c>
      <c r="E19" s="190">
        <f>+C19-D19</f>
        <v>-0.24146139712300679</v>
      </c>
      <c r="F19" s="134"/>
    </row>
    <row r="20" spans="1:6" ht="15" customHeight="1">
      <c r="A20" s="108" t="s">
        <v>81</v>
      </c>
      <c r="B20" s="106"/>
      <c r="C20" s="150">
        <v>0.25463261731354292</v>
      </c>
      <c r="D20" s="159">
        <v>0.53437129619653057</v>
      </c>
      <c r="E20" s="190">
        <f>+C20-D20</f>
        <v>-0.27973867888298765</v>
      </c>
      <c r="F20" s="134"/>
    </row>
    <row r="21" spans="1:6">
      <c r="A21" s="18"/>
      <c r="B21" s="19"/>
      <c r="C21" s="151"/>
      <c r="D21" s="152"/>
      <c r="E21" s="133"/>
      <c r="F21" s="132"/>
    </row>
    <row r="22" spans="1:6" ht="12.75" customHeight="1">
      <c r="A22" s="205" t="s">
        <v>87</v>
      </c>
      <c r="B22" s="104"/>
      <c r="C22" s="246" t="s">
        <v>128</v>
      </c>
      <c r="D22" s="246" t="s">
        <v>136</v>
      </c>
      <c r="E22" s="247" t="s">
        <v>5</v>
      </c>
      <c r="F22" s="247"/>
    </row>
    <row r="23" spans="1:6" ht="33" customHeight="1">
      <c r="A23" s="205"/>
      <c r="B23" s="104"/>
      <c r="C23" s="214"/>
      <c r="D23" s="214"/>
      <c r="E23" s="131" t="s">
        <v>7</v>
      </c>
      <c r="F23" s="130" t="s">
        <v>92</v>
      </c>
    </row>
    <row r="24" spans="1:6" ht="15" customHeight="1">
      <c r="A24" s="108" t="s">
        <v>78</v>
      </c>
      <c r="B24" s="106" t="s">
        <v>6</v>
      </c>
      <c r="C24" s="123">
        <v>31459</v>
      </c>
      <c r="D24" s="154">
        <v>41298</v>
      </c>
      <c r="E24" s="191">
        <f t="shared" ref="E24" si="2">+C24/D24-1</f>
        <v>-0.23824398275945569</v>
      </c>
      <c r="F24" s="125">
        <f t="shared" ref="F24" si="3">+C24-D24</f>
        <v>-9839</v>
      </c>
    </row>
    <row r="25" spans="1:6" ht="15" customHeight="1">
      <c r="A25" s="18" t="s">
        <v>46</v>
      </c>
      <c r="B25" s="106" t="s">
        <v>6</v>
      </c>
      <c r="C25" s="123">
        <v>10786</v>
      </c>
      <c r="D25" s="154">
        <v>11503</v>
      </c>
      <c r="E25" s="190">
        <f t="shared" ref="E25:E27" si="4">+C25/D25-1</f>
        <v>-6.2331565678518608E-2</v>
      </c>
      <c r="F25" s="125">
        <f t="shared" ref="F25:F26" si="5">+C25-D25</f>
        <v>-717</v>
      </c>
    </row>
    <row r="26" spans="1:6" ht="15" customHeight="1">
      <c r="A26" s="108" t="s">
        <v>47</v>
      </c>
      <c r="B26" s="106" t="s">
        <v>6</v>
      </c>
      <c r="C26" s="123">
        <v>20673</v>
      </c>
      <c r="D26" s="154">
        <v>29795</v>
      </c>
      <c r="E26" s="190">
        <f t="shared" si="4"/>
        <v>-0.30615875146836713</v>
      </c>
      <c r="F26" s="125">
        <f t="shared" si="5"/>
        <v>-9122</v>
      </c>
    </row>
    <row r="27" spans="1:6" ht="15" customHeight="1">
      <c r="A27" s="18" t="s">
        <v>123</v>
      </c>
      <c r="B27" s="19" t="s">
        <v>7</v>
      </c>
      <c r="C27" s="151">
        <v>0.65714104071966684</v>
      </c>
      <c r="D27" s="153">
        <v>0.72146350912877133</v>
      </c>
      <c r="E27" s="191">
        <f t="shared" si="4"/>
        <v>-8.9155539532109307E-2</v>
      </c>
      <c r="F27" s="125"/>
    </row>
    <row r="28" spans="1:6" ht="15" customHeight="1">
      <c r="A28" s="103" t="s">
        <v>86</v>
      </c>
      <c r="B28" s="98"/>
      <c r="C28" s="112"/>
      <c r="D28" s="111"/>
      <c r="E28" s="115"/>
      <c r="F28" s="114"/>
    </row>
    <row r="29" spans="1:6" ht="15" customHeight="1">
      <c r="A29" s="18" t="s">
        <v>79</v>
      </c>
      <c r="B29" s="19" t="s">
        <v>6</v>
      </c>
      <c r="C29" s="136">
        <v>5493</v>
      </c>
      <c r="D29" s="155">
        <v>5804</v>
      </c>
      <c r="E29" s="192">
        <f t="shared" ref="E29:E33" si="6">+C29/D29-1</f>
        <v>-5.3583735354927664E-2</v>
      </c>
      <c r="F29" s="124">
        <f t="shared" ref="F29:F33" si="7">+C29-D29</f>
        <v>-311</v>
      </c>
    </row>
    <row r="30" spans="1:6" ht="15" customHeight="1">
      <c r="A30" s="108" t="s">
        <v>134</v>
      </c>
      <c r="B30" s="106" t="s">
        <v>6</v>
      </c>
      <c r="C30" s="123">
        <v>9347</v>
      </c>
      <c r="D30" s="154">
        <v>19241</v>
      </c>
      <c r="E30" s="190">
        <f t="shared" si="6"/>
        <v>-0.5142144379190271</v>
      </c>
      <c r="F30" s="125">
        <f t="shared" si="7"/>
        <v>-9894</v>
      </c>
    </row>
    <row r="31" spans="1:6" ht="15" customHeight="1">
      <c r="A31" s="18" t="s">
        <v>126</v>
      </c>
      <c r="B31" s="106" t="s">
        <v>6</v>
      </c>
      <c r="C31" s="123">
        <v>3854</v>
      </c>
      <c r="D31" s="154">
        <v>13437</v>
      </c>
      <c r="E31" s="190">
        <f t="shared" si="6"/>
        <v>-0.71318002530326707</v>
      </c>
      <c r="F31" s="125">
        <f t="shared" si="7"/>
        <v>-9583</v>
      </c>
    </row>
    <row r="32" spans="1:6" ht="15" customHeight="1">
      <c r="A32" s="108" t="s">
        <v>90</v>
      </c>
      <c r="B32" s="106" t="s">
        <v>7</v>
      </c>
      <c r="C32" s="121">
        <v>0.18642674019252164</v>
      </c>
      <c r="D32" s="122">
        <v>0.45098170834032558</v>
      </c>
      <c r="E32" s="190">
        <f t="shared" si="6"/>
        <v>-0.58662017384563647</v>
      </c>
      <c r="F32" s="125"/>
    </row>
    <row r="33" spans="1:9" ht="15" customHeight="1">
      <c r="A33" s="18" t="s">
        <v>135</v>
      </c>
      <c r="B33" s="106" t="s">
        <v>6</v>
      </c>
      <c r="C33" s="123">
        <v>10072</v>
      </c>
      <c r="D33" s="125">
        <v>19966</v>
      </c>
      <c r="E33" s="190">
        <f t="shared" si="6"/>
        <v>-0.49554242211759991</v>
      </c>
      <c r="F33" s="125">
        <f t="shared" si="7"/>
        <v>-9894</v>
      </c>
      <c r="H33" s="175"/>
      <c r="I33" s="175"/>
    </row>
    <row r="34" spans="1:9" ht="15" customHeight="1">
      <c r="A34" s="103" t="s">
        <v>82</v>
      </c>
      <c r="B34" s="98"/>
      <c r="C34" s="112"/>
      <c r="D34" s="112"/>
      <c r="E34" s="128"/>
      <c r="F34" s="127"/>
    </row>
    <row r="35" spans="1:9" ht="15" customHeight="1">
      <c r="A35" s="18" t="s">
        <v>83</v>
      </c>
      <c r="B35" s="19"/>
      <c r="C35" s="136">
        <v>1318</v>
      </c>
      <c r="D35" s="126">
        <v>1966</v>
      </c>
      <c r="E35" s="192">
        <f t="shared" ref="E35:E37" si="8">+C35/D35-1</f>
        <v>-0.32960325534079349</v>
      </c>
      <c r="F35" s="124">
        <f t="shared" ref="F35:F37" si="9">+C35-D35</f>
        <v>-648</v>
      </c>
    </row>
    <row r="36" spans="1:9" ht="15" customHeight="1">
      <c r="A36" s="108" t="s">
        <v>84</v>
      </c>
      <c r="B36" s="106"/>
      <c r="C36" s="146">
        <v>12531</v>
      </c>
      <c r="D36" s="154">
        <v>12355</v>
      </c>
      <c r="E36" s="190">
        <f t="shared" si="8"/>
        <v>1.4245244840145777E-2</v>
      </c>
      <c r="F36" s="125">
        <f t="shared" si="9"/>
        <v>176</v>
      </c>
    </row>
    <row r="37" spans="1:9" ht="15" customHeight="1">
      <c r="A37" s="108" t="s">
        <v>85</v>
      </c>
      <c r="B37" s="106"/>
      <c r="C37" s="129">
        <v>13849</v>
      </c>
      <c r="D37" s="155">
        <v>14321</v>
      </c>
      <c r="E37" s="190">
        <f t="shared" si="8"/>
        <v>-3.2958592277075649E-2</v>
      </c>
      <c r="F37" s="125">
        <f t="shared" si="9"/>
        <v>-472</v>
      </c>
    </row>
    <row r="38" spans="1:9">
      <c r="A38" s="248" t="s">
        <v>3</v>
      </c>
      <c r="B38" s="248"/>
      <c r="C38" s="248"/>
      <c r="D38" s="248"/>
      <c r="E38" s="248"/>
    </row>
    <row r="39" spans="1:9" ht="136.5" customHeight="1">
      <c r="A39" s="245" t="s">
        <v>125</v>
      </c>
      <c r="B39" s="245"/>
      <c r="C39" s="245"/>
      <c r="D39" s="245"/>
      <c r="E39" s="245"/>
    </row>
    <row r="40" spans="1:9">
      <c r="E40" s="196"/>
    </row>
    <row r="41" spans="1:9">
      <c r="E41" s="196"/>
    </row>
    <row r="42" spans="1:9">
      <c r="E42" s="196"/>
    </row>
    <row r="43" spans="1:9">
      <c r="E43" s="196"/>
    </row>
    <row r="44" spans="1:9">
      <c r="E44" s="196"/>
    </row>
    <row r="45" spans="1:9">
      <c r="E45" s="196"/>
    </row>
    <row r="46" spans="1:9">
      <c r="E46" s="196"/>
    </row>
    <row r="48" spans="1:9">
      <c r="C48" s="197"/>
      <c r="D48" s="197"/>
    </row>
  </sheetData>
  <mergeCells count="9">
    <mergeCell ref="E1:F1"/>
    <mergeCell ref="A1:A2"/>
    <mergeCell ref="A39:E39"/>
    <mergeCell ref="C22:C23"/>
    <mergeCell ref="D22:D23"/>
    <mergeCell ref="E22:F22"/>
    <mergeCell ref="A22:A23"/>
    <mergeCell ref="A38:E38"/>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1A5814-FFC4-4890-8C71-60DFC902F2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Felipe Rodriguez</cp:lastModifiedBy>
  <cp:lastPrinted>2020-05-08T11:12:03Z</cp:lastPrinted>
  <dcterms:created xsi:type="dcterms:W3CDTF">2013-10-30T16:53:59Z</dcterms:created>
  <dcterms:modified xsi:type="dcterms:W3CDTF">2023-08-18T18:07:56Z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